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БЮДЖЕТА'!$A$8:$E$207</definedName>
    <definedName name="_xlnm.Print_Titles" localSheetId="0">'БЕЗ УЧЕТА СЧЕТОВ БЮДЖЕТА'!$8:$8</definedName>
    <definedName name="_xlnm.Print_Area" localSheetId="0">'БЕЗ УЧЕТА СЧЕТОВ БЮДЖЕТА'!$A$1:$G$207</definedName>
  </definedNames>
  <calcPr fullCalcOnLoad="1"/>
</workbook>
</file>

<file path=xl/sharedStrings.xml><?xml version="1.0" encoding="utf-8"?>
<sst xmlns="http://schemas.openxmlformats.org/spreadsheetml/2006/main" count="418" uniqueCount="305">
  <si>
    <t>Наименование показателя</t>
  </si>
  <si>
    <t>#Н/Д</t>
  </si>
  <si>
    <t>000</t>
  </si>
  <si>
    <t>Всего расходов: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</si>
  <si>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</si>
  <si>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</si>
  <si>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</si>
  <si>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</si>
  <si>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</si>
  <si>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</si>
  <si>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</si>
  <si>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</si>
  <si>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</si>
  <si>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</si>
  <si>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</si>
  <si>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</si>
  <si>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</si>
  <si>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</si>
  <si>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Дотации на выравнивание бюджетной обеспеченности субъектов Российской Федерации и муниципальных образований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</si>
  <si>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</si>
  <si>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</si>
  <si>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</si>
  <si>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</si>
  <si>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</si>
  <si>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</si>
  <si>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</si>
  <si>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</si>
  <si>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</si>
  <si>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</si>
  <si>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</si>
  <si>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</si>
  <si>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</si>
  <si>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</si>
  <si>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</si>
  <si>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</si>
  <si>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</si>
  <si>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</si>
  <si>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</si>
  <si>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</si>
  <si>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</si>
  <si>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</si>
  <si>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</si>
  <si>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</si>
  <si>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</si>
  <si>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</si>
  <si>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</si>
  <si>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</si>
  <si>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</si>
  <si>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</si>
  <si>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</si>
  <si>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</si>
  <si>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</si>
  <si>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</si>
  <si>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</si>
  <si>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</si>
  <si>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</si>
  <si>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</si>
  <si>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</si>
  <si>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</si>
  <si>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</si>
  <si>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</si>
  <si>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</si>
  <si>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</si>
  <si>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</si>
  <si>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</si>
  <si>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</si>
  <si>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</si>
  <si>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</si>
  <si>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</si>
  <si>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</si>
  <si>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</si>
  <si>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</si>
  <si>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</si>
  <si>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</si>
  <si>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</si>
  <si>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</si>
  <si>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</si>
  <si>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</si>
  <si>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</si>
  <si>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</si>
  <si>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Субсидии бюджетным учреждениям на иные цели</t>
  </si>
  <si>
    <t>Мероприятия районных казенных муниципальных учреждений  по содержанию жилищно-коммунального хозяйства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</si>
  <si>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</si>
  <si>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</si>
  <si>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</si>
  <si>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</si>
  <si>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</si>
  <si>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</si>
  <si>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</si>
  <si>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</si>
  <si>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</si>
  <si>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</si>
  <si>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</si>
  <si>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</si>
  <si>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0310093060</t>
  </si>
  <si>
    <t>0330000000</t>
  </si>
  <si>
    <t>0330001690</t>
  </si>
  <si>
    <t>0350000000</t>
  </si>
  <si>
    <t>0350093080</t>
  </si>
  <si>
    <t>0400000000</t>
  </si>
  <si>
    <t>0500000000</t>
  </si>
  <si>
    <t>0600000000</t>
  </si>
  <si>
    <t>0700000000</t>
  </si>
  <si>
    <t>0800000000</t>
  </si>
  <si>
    <t>1000000000</t>
  </si>
  <si>
    <t>1100000000</t>
  </si>
  <si>
    <t>1100092390</t>
  </si>
  <si>
    <t>1200000000</t>
  </si>
  <si>
    <t>1300000000</t>
  </si>
  <si>
    <t>1500000000</t>
  </si>
  <si>
    <t>1600000000</t>
  </si>
  <si>
    <t>1610000000</t>
  </si>
  <si>
    <t>1620000000</t>
  </si>
  <si>
    <t>1620001690</t>
  </si>
  <si>
    <t>1620011690</t>
  </si>
  <si>
    <t>1620081690</t>
  </si>
  <si>
    <t>1800000000</t>
  </si>
  <si>
    <t>9900000000</t>
  </si>
  <si>
    <t>9990000000</t>
  </si>
  <si>
    <t>9990004910</t>
  </si>
  <si>
    <t>Развитие МТБ бюджетных учреждений дополнительного образования</t>
  </si>
  <si>
    <t>0330011690</t>
  </si>
  <si>
    <t>2300000000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</si>
  <si>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</si>
  <si>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</si>
  <si>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</si>
  <si>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</si>
  <si>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2400000000</t>
  </si>
  <si>
    <t xml:space="preserve">Мероприятия администрации Михайловского муниципального района </t>
  </si>
  <si>
    <t>2500000000</t>
  </si>
  <si>
    <t>2600000000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</si>
  <si>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</si>
  <si>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1900000000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</si>
  <si>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</si>
  <si>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</si>
  <si>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</si>
  <si>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</si>
  <si>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</si>
  <si>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</si>
  <si>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</si>
  <si>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</si>
  <si>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>МП"Развитие малоэтажного жилищного строительства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</si>
  <si>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</si>
  <si>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</si>
  <si>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МП"Развитие физической культуры и спорта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</si>
  <si>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</si>
  <si>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</si>
  <si>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 «Обеспечение безопасности дорожного движения в Михайловском муниципальном районе»</t>
  </si>
  <si>
    <t>МП «Содержание и ремонт муниципального жилого фонда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</si>
  <si>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</si>
  <si>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</si>
  <si>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</si>
  <si>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</si>
  <si>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</si>
  <si>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</si>
  <si>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Расходы на капитальный ремонт зданий муниципальных общеобразовательных учреждений за счет средств краевого бюджета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</si>
  <si>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</si>
  <si>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</si>
  <si>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</si>
  <si>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</si>
  <si>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</si>
  <si>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МП "Молодежная политика Михайловского муниципального района"</t>
  </si>
  <si>
    <t>МП"Доступная среда для инвалидов Михайловского муницпального района"</t>
  </si>
  <si>
    <t>Расходы на капитальный ремонт зданий муниципальных общеобразовательных учреждений за счет средств местного бюджета</t>
  </si>
  <si>
    <t>19000S2620</t>
  </si>
  <si>
    <t>Расходы по обеспечение граждан твердым топливом (дровами) местный бюджет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</si>
  <si>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</si>
  <si>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0340000000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</si>
  <si>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</si>
  <si>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</si>
  <si>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</si>
  <si>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</si>
  <si>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1630000000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</si>
  <si>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</si>
  <si>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0500010600</t>
  </si>
  <si>
    <t>МП"Обеспечение жильем молодых семей Михайловского муницпального района"</t>
  </si>
  <si>
    <t>0200011690</t>
  </si>
  <si>
    <t>0350010690</t>
  </si>
  <si>
    <t>0400011610</t>
  </si>
  <si>
    <t>0600011610</t>
  </si>
  <si>
    <t>0600011620</t>
  </si>
  <si>
    <t>0700011620</t>
  </si>
  <si>
    <t>1000011610</t>
  </si>
  <si>
    <t>1100011630</t>
  </si>
  <si>
    <t>1500011610</t>
  </si>
  <si>
    <t>1630011610</t>
  </si>
  <si>
    <t>1900011620</t>
  </si>
  <si>
    <t>2300011620</t>
  </si>
  <si>
    <t>2500011610</t>
  </si>
  <si>
    <t>2600011610</t>
  </si>
  <si>
    <t>9990012040</t>
  </si>
  <si>
    <t>9999917100</t>
  </si>
  <si>
    <t>9999912010</t>
  </si>
  <si>
    <t>9999912040</t>
  </si>
  <si>
    <t>9999900000</t>
  </si>
  <si>
    <t>9999912120</t>
  </si>
  <si>
    <t>9999959300</t>
  </si>
  <si>
    <t>9999993010</t>
  </si>
  <si>
    <t>9999993100</t>
  </si>
  <si>
    <t>9999993030</t>
  </si>
  <si>
    <t>99999M0820</t>
  </si>
  <si>
    <t>9999993040</t>
  </si>
  <si>
    <t>9999993130</t>
  </si>
  <si>
    <t>9999993120</t>
  </si>
  <si>
    <t>9999910680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</si>
  <si>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</si>
  <si>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</si>
  <si>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9999910660</t>
  </si>
  <si>
    <t>9999916500</t>
  </si>
  <si>
    <t>9999993090</t>
  </si>
  <si>
    <t>Ц.ст.</t>
  </si>
  <si>
    <t>26000М0820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</si>
  <si>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</si>
  <si>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</si>
  <si>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</si>
  <si>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9999952600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</si>
  <si>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</si>
  <si>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031E254910</t>
  </si>
  <si>
    <t>9999912030</t>
  </si>
  <si>
    <t>9999951200</t>
  </si>
  <si>
    <t>9999902190</t>
  </si>
  <si>
    <t>999900000</t>
  </si>
  <si>
    <t>Исполнение судебных актов</t>
  </si>
  <si>
    <t>9999919200</t>
  </si>
  <si>
    <t>0900000000</t>
  </si>
  <si>
    <t>0900011610</t>
  </si>
  <si>
    <t>0600011630</t>
  </si>
  <si>
    <t>Мероприятия районных бюджетных муниципальных учреждений по противодействию употреблению наркотиков</t>
  </si>
  <si>
    <t>1100011640</t>
  </si>
  <si>
    <t xml:space="preserve"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</t>
  </si>
  <si>
    <t>МП  "Развитие культуры Михайловского муниципального района"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</si>
  <si>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</si>
  <si>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</si>
  <si>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</si>
  <si>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</si>
  <si>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Председатель Думы Михайловского муниципального района</t>
  </si>
  <si>
    <t>9999912110</t>
  </si>
  <si>
    <t>МП"Организация транспортного обслуживания населения ММР"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</si>
  <si>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</si>
  <si>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1400000000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</si>
  <si>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</si>
  <si>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</si>
  <si>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2000000000</t>
  </si>
  <si>
    <t>МП «Развитие и поддержка социально ориентированных некоммерческих организаций ММР»</t>
  </si>
  <si>
    <t>2100000000</t>
  </si>
  <si>
    <t>МП"Программа комплексного развития системы социальной инфраструктуры ММР"</t>
  </si>
  <si>
    <t>Мероприятия администрации Михайловского муниципального района по развитию и поддержке социально ориентированных некоммерческих организаций ММР</t>
  </si>
  <si>
    <t>2000011610</t>
  </si>
  <si>
    <t>1400011610</t>
  </si>
  <si>
    <t>2021 год</t>
  </si>
  <si>
    <t>районного бюджета на 2021 год и плановый период 2022 и 2023 годы по финансовому обеспечению муниципальных программ Михайловского муниципального района и непрограммным направлениям деятельности</t>
  </si>
  <si>
    <t>020A155191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</si>
  <si>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</si>
  <si>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020E593140</t>
  </si>
  <si>
    <t>031E593140</t>
  </si>
  <si>
    <t>0340093080</t>
  </si>
  <si>
    <t>032E593140</t>
  </si>
  <si>
    <t>033E593140</t>
  </si>
  <si>
    <t xml:space="preserve">Подпрограмма "Организация отдыха, оздоровления и занятости детей и подростков" </t>
  </si>
  <si>
    <t>0340021690</t>
  </si>
  <si>
    <t>Организация и обеспечение оздоровления и отдыха детей Приморского края (за исключением организации отдыха детей в каникулярное время)</t>
  </si>
  <si>
    <t>1400011630</t>
  </si>
  <si>
    <t>Мероприятия районных бюджетных муниципальных учреждений по укреплению общественного здоровья</t>
  </si>
  <si>
    <t>150P592220</t>
  </si>
  <si>
    <t>150P5S2220</t>
  </si>
  <si>
    <t>Расходы на организацию физкультурно-спортивной работы по месту жительства за счет средств краевого бюджета</t>
  </si>
  <si>
    <t>Расходы на организацию физкультурно-спортивной работы по месту жительства за счет средств местного бюджета</t>
  </si>
  <si>
    <t>210P592190</t>
  </si>
  <si>
    <t>210P5S2190</t>
  </si>
  <si>
    <t>Расходы на развитие спортивной инфраструктуры, находящейся в муниципальной собственности за счет краевого бюджета</t>
  </si>
  <si>
    <t>Расходы на развитие спортивной инфраструктуры, находящейся в муниципальной собственности за счет местного бюджета</t>
  </si>
  <si>
    <t>2100092020</t>
  </si>
  <si>
    <t>21000S2020</t>
  </si>
  <si>
    <t>2100092340</t>
  </si>
  <si>
    <t>21000S2340</t>
  </si>
  <si>
    <t>210E250970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</si>
  <si>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</si>
  <si>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</si>
  <si>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9999954690</t>
  </si>
  <si>
    <t>Расходы на проведение Всероссийской переписи населения 2020 года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</si>
  <si>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</si>
  <si>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</si>
  <si>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0800011620</t>
  </si>
  <si>
    <t xml:space="preserve">Мероприятия районных казенных муниципальных учреждений  по содействию развитию малого и среднего предпринимательства на территории ММР </t>
  </si>
  <si>
    <t>Дошкольное образование</t>
  </si>
  <si>
    <t>Расходы на погашение кредиторской задолженности прошлых лет</t>
  </si>
  <si>
    <t>9999919110</t>
  </si>
  <si>
    <t>Общее образование</t>
  </si>
  <si>
    <t>Дополнительное образование</t>
  </si>
  <si>
    <t>0360000000</t>
  </si>
  <si>
    <t>Подпрограмма "Персонифицированное дополнительное образование детей"</t>
  </si>
  <si>
    <t>0360011691</t>
  </si>
  <si>
    <t>Мероприятия администрации Михайловского муниципального района по комплексному развитию системы социальной инфраструктуры</t>
  </si>
  <si>
    <t>2100011610</t>
  </si>
  <si>
    <t>0310092360</t>
  </si>
  <si>
    <t>03100S2360</t>
  </si>
  <si>
    <t>Расходы на реализацию проектов инициативного бюджетирования по направлению "Твой проект", за счет средств краевого бюджета</t>
  </si>
  <si>
    <t>Расходы на реализацию проектов инициативного бюджетирования по направлению "Твой проект", за счет средств местного бюджета</t>
  </si>
  <si>
    <t>Исполнено</t>
  </si>
  <si>
    <t>% Исполнения</t>
  </si>
  <si>
    <t>тыс.руб.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</si>
  <si>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</si>
  <si>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9999993180</t>
  </si>
  <si>
    <t xml:space="preserve">Приложение 4 к решению </t>
  </si>
  <si>
    <t>№ 141 от 25.11.2021г.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</si>
</sst>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#,##0.0000"/>
    <numFmt numFmtId="180" formatCode="#,##0.00000"/>
    <numFmt numFmtId="181" formatCode="_-* #,##0.000_р_._-;\-* #,##0.000_р_._-;_-* &quot;-&quot;??_р_._-;_-@_-"/>
    <numFmt numFmtId="182" formatCode="_-* #,##0.00000\ _₽_-;\-* #,##0.00000\ _₽_-;_-* &quot;-&quot;?????\ _₽_-;_-@_-"/>
    <numFmt numFmtId="183" formatCode="_-* #,##0.00000\ _₽_-;\-* #,##0.00000\ _₽_-;_-* &quot;-&quot;??\ _₽_-;_-@_-"/>
    <numFmt numFmtId="184" formatCode="_-* #,##0.00000_р_._-;\-* #,##0.00000_р_._-;_-* &quot;-&quot;??_р_._-;_-@_-"/>
    <numFmt numFmtId="185" formatCode="_-* #,##0.0000_р_._-;\-* #,##0.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  <numFmt numFmtId="188" formatCode="#,##0.0"/>
    <numFmt numFmtId="189" formatCode="#,##0.000_ ;\-#,##0.000\ "/>
  </numFmts>
  <fonts count="5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" fontId="36" fillId="0" borderId="1">
      <alignment horizontal="center" vertical="top" shrinkToFit="1"/>
      <protection/>
    </xf>
    <xf numFmtId="4" fontId="37" fillId="20" borderId="1">
      <alignment horizontal="right" vertical="top" shrinkToFit="1"/>
      <protection/>
    </xf>
    <xf numFmtId="4" fontId="36" fillId="0" borderId="1">
      <alignment horizontal="right" vertical="top" shrinkToFit="1"/>
      <protection/>
    </xf>
    <xf numFmtId="4" fontId="37" fillId="20" borderId="1">
      <alignment horizontal="right" vertical="top" shrinkToFit="1"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2" applyNumberFormat="0" applyAlignment="0" applyProtection="0"/>
    <xf numFmtId="0" fontId="39" fillId="28" borderId="3" applyNumberFormat="0" applyAlignment="0" applyProtection="0"/>
    <xf numFmtId="0" fontId="40" fillId="28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left" wrapText="1"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49" fontId="8" fillId="36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5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shrinkToFit="1"/>
    </xf>
    <xf numFmtId="49" fontId="5" fillId="37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wrapText="1"/>
    </xf>
    <xf numFmtId="0" fontId="2" fillId="37" borderId="11" xfId="0" applyNumberFormat="1" applyFont="1" applyFill="1" applyBorder="1" applyAlignment="1">
      <alignment horizontal="left" vertical="top" wrapText="1"/>
    </xf>
    <xf numFmtId="0" fontId="2" fillId="37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49" fontId="6" fillId="38" borderId="11" xfId="0" applyNumberFormat="1" applyFont="1" applyFill="1" applyBorder="1" applyAlignment="1">
      <alignment horizontal="center" vertical="center" wrapText="1"/>
    </xf>
    <xf numFmtId="2" fontId="6" fillId="38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 shrinkToFit="1"/>
    </xf>
    <xf numFmtId="0" fontId="2" fillId="37" borderId="11" xfId="0" applyFont="1" applyFill="1" applyBorder="1" applyAlignment="1">
      <alignment horizontal="center" vertical="center" wrapText="1" shrinkToFit="1"/>
    </xf>
    <xf numFmtId="0" fontId="2" fillId="39" borderId="11" xfId="0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wrapText="1"/>
    </xf>
    <xf numFmtId="2" fontId="2" fillId="39" borderId="11" xfId="0" applyNumberFormat="1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177" fontId="2" fillId="37" borderId="11" xfId="0" applyNumberFormat="1" applyFont="1" applyFill="1" applyBorder="1" applyAlignment="1">
      <alignment horizontal="center" vertical="center" shrinkToFit="1"/>
    </xf>
    <xf numFmtId="177" fontId="2" fillId="36" borderId="11" xfId="0" applyNumberFormat="1" applyFont="1" applyFill="1" applyBorder="1" applyAlignment="1">
      <alignment horizontal="center" vertical="center" shrinkToFit="1"/>
    </xf>
    <xf numFmtId="177" fontId="6" fillId="39" borderId="11" xfId="0" applyNumberFormat="1" applyFont="1" applyFill="1" applyBorder="1" applyAlignment="1">
      <alignment horizontal="center" vertical="center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177" fontId="2" fillId="39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top" wrapText="1"/>
    </xf>
    <xf numFmtId="177" fontId="2" fillId="40" borderId="11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horizontal="center" vertical="center" wrapText="1"/>
    </xf>
    <xf numFmtId="49" fontId="2" fillId="40" borderId="11" xfId="0" applyNumberFormat="1" applyFont="1" applyFill="1" applyBorder="1" applyAlignment="1">
      <alignment horizontal="center" vertical="center" shrinkToFit="1"/>
    </xf>
    <xf numFmtId="0" fontId="12" fillId="39" borderId="11" xfId="0" applyFont="1" applyFill="1" applyBorder="1" applyAlignment="1">
      <alignment horizontal="center" vertical="center" wrapText="1"/>
    </xf>
    <xf numFmtId="49" fontId="11" fillId="39" borderId="11" xfId="0" applyNumberFormat="1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177" fontId="11" fillId="39" borderId="11" xfId="0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wrapText="1"/>
    </xf>
    <xf numFmtId="49" fontId="6" fillId="38" borderId="11" xfId="0" applyNumberFormat="1" applyFont="1" applyFill="1" applyBorder="1" applyAlignment="1">
      <alignment horizontal="center" vertical="center" shrinkToFit="1"/>
    </xf>
    <xf numFmtId="180" fontId="1" fillId="0" borderId="0" xfId="0" applyNumberFormat="1" applyFont="1" applyAlignment="1">
      <alignment/>
    </xf>
    <xf numFmtId="0" fontId="2" fillId="35" borderId="12" xfId="0" applyFont="1" applyFill="1" applyBorder="1" applyAlignment="1">
      <alignment horizontal="left" vertical="top" wrapText="1"/>
    </xf>
    <xf numFmtId="0" fontId="2" fillId="37" borderId="12" xfId="0" applyFont="1" applyFill="1" applyBorder="1" applyAlignment="1">
      <alignment horizontal="left" vertical="top" wrapText="1"/>
    </xf>
    <xf numFmtId="49" fontId="11" fillId="40" borderId="11" xfId="0" applyNumberFormat="1" applyFont="1" applyFill="1" applyBorder="1" applyAlignment="1">
      <alignment horizontal="center" vertical="center" wrapText="1"/>
    </xf>
    <xf numFmtId="0" fontId="11" fillId="40" borderId="11" xfId="0" applyFont="1" applyFill="1" applyBorder="1" applyAlignment="1">
      <alignment horizontal="center" vertical="center" wrapText="1"/>
    </xf>
    <xf numFmtId="177" fontId="11" fillId="40" borderId="11" xfId="0" applyNumberFormat="1" applyFont="1" applyFill="1" applyBorder="1" applyAlignment="1">
      <alignment horizontal="center" vertical="center" wrapText="1"/>
    </xf>
    <xf numFmtId="186" fontId="1" fillId="0" borderId="0" xfId="64" applyNumberFormat="1" applyFont="1" applyAlignment="1">
      <alignment/>
    </xf>
    <xf numFmtId="49" fontId="2" fillId="0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left" vertical="center" wrapText="1"/>
    </xf>
    <xf numFmtId="49" fontId="11" fillId="36" borderId="11" xfId="0" applyNumberFormat="1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177" fontId="11" fillId="36" borderId="11" xfId="0" applyNumberFormat="1" applyFont="1" applyFill="1" applyBorder="1" applyAlignment="1">
      <alignment horizontal="center" vertical="center" wrapText="1"/>
    </xf>
    <xf numFmtId="184" fontId="1" fillId="0" borderId="0" xfId="64" applyNumberFormat="1" applyFont="1" applyAlignment="1">
      <alignment shrinkToFit="1"/>
    </xf>
    <xf numFmtId="177" fontId="2" fillId="0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center" wrapText="1"/>
    </xf>
    <xf numFmtId="177" fontId="4" fillId="34" borderId="11" xfId="0" applyNumberFormat="1" applyFont="1" applyFill="1" applyBorder="1" applyAlignment="1">
      <alignment horizontal="center" vertical="center" wrapText="1"/>
    </xf>
    <xf numFmtId="171" fontId="3" fillId="41" borderId="13" xfId="64" applyFont="1" applyFill="1" applyBorder="1" applyAlignment="1">
      <alignment horizontal="center" vertical="center" wrapText="1"/>
    </xf>
    <xf numFmtId="4" fontId="2" fillId="42" borderId="13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vertical="top" wrapText="1"/>
    </xf>
    <xf numFmtId="177" fontId="6" fillId="38" borderId="11" xfId="0" applyNumberFormat="1" applyFont="1" applyFill="1" applyBorder="1" applyAlignment="1">
      <alignment horizontal="center" vertical="center" wrapText="1"/>
    </xf>
    <xf numFmtId="177" fontId="2" fillId="36" borderId="11" xfId="0" applyNumberFormat="1" applyFont="1" applyFill="1" applyBorder="1" applyAlignment="1">
      <alignment horizontal="center" vertical="center" wrapText="1"/>
    </xf>
    <xf numFmtId="177" fontId="2" fillId="39" borderId="11" xfId="0" applyNumberFormat="1" applyFont="1" applyFill="1" applyBorder="1" applyAlignment="1">
      <alignment horizontal="center" vertical="center" wrapText="1"/>
    </xf>
    <xf numFmtId="177" fontId="2" fillId="37" borderId="11" xfId="0" applyNumberFormat="1" applyFont="1" applyFill="1" applyBorder="1" applyAlignment="1">
      <alignment horizontal="center" vertical="center" wrapText="1"/>
    </xf>
    <xf numFmtId="177" fontId="2" fillId="37" borderId="11" xfId="64" applyNumberFormat="1" applyFont="1" applyFill="1" applyBorder="1" applyAlignment="1">
      <alignment horizontal="center" vertical="center" shrinkToFit="1"/>
    </xf>
    <xf numFmtId="177" fontId="6" fillId="38" borderId="11" xfId="0" applyNumberFormat="1" applyFont="1" applyFill="1" applyBorder="1" applyAlignment="1">
      <alignment horizontal="center" vertical="center" shrinkToFit="1"/>
    </xf>
    <xf numFmtId="177" fontId="5" fillId="37" borderId="0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horizontal="left" vertical="top" wrapText="1"/>
    </xf>
    <xf numFmtId="0" fontId="2" fillId="40" borderId="11" xfId="0" applyFont="1" applyFill="1" applyBorder="1" applyAlignment="1">
      <alignment vertical="top" wrapText="1" shrinkToFi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38" xfId="34"/>
    <cellStyle name="xl40" xfId="35"/>
    <cellStyle name="xl6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showGridLines="0" tabSelected="1" zoomScale="130" zoomScaleNormal="130" zoomScalePageLayoutView="0" workbookViewId="0" topLeftCell="A1">
      <selection activeCell="E4" sqref="E4"/>
    </sheetView>
  </sheetViews>
  <sheetFormatPr defaultColWidth="9.00390625" defaultRowHeight="12.75" outlineLevelRow="6"/>
  <cols>
    <col min="1" max="1" width="75.25390625" style="2" customWidth="1"/>
    <col min="2" max="2" width="6.125" style="11" customWidth="1"/>
    <col min="3" max="3" width="0" style="2" hidden="1" customWidth="1"/>
    <col min="4" max="4" width="15.125" style="2" customWidth="1"/>
    <col min="5" max="5" width="20.75390625" style="2" customWidth="1"/>
    <col min="6" max="6" width="17.25390625" style="2" customWidth="1"/>
    <col min="7" max="7" width="17.00390625" style="2" customWidth="1"/>
    <col min="8" max="16384" width="9.125" style="2" customWidth="1"/>
  </cols>
  <sheetData>
    <row r="1" spans="5:7" ht="15.75">
      <c r="E1" s="91" t="s">
        <v>303</v>
      </c>
      <c r="F1" s="91"/>
      <c r="G1" s="91"/>
    </row>
    <row r="2" spans="5:7" ht="15.75">
      <c r="E2" s="92" t="s">
        <v>57</v>
      </c>
      <c r="F2" s="92"/>
      <c r="G2" s="92"/>
    </row>
    <row r="3" spans="5:7" ht="15.75">
      <c r="E3" s="93" t="s">
        <v>304</v>
      </c>
      <c r="F3" s="93"/>
      <c r="G3" s="93"/>
    </row>
    <row r="5" spans="1:7" ht="30.75" customHeight="1">
      <c r="A5" s="90" t="s">
        <v>19</v>
      </c>
      <c r="B5" s="90"/>
      <c r="C5" s="90"/>
      <c r="D5" s="90"/>
      <c r="E5" s="90"/>
      <c r="F5" s="90"/>
      <c r="G5" s="90"/>
    </row>
    <row r="6" spans="1:7" ht="57" customHeight="1">
      <c r="A6" s="89" t="s">
        <v>250</v>
      </c>
      <c r="B6" s="89"/>
      <c r="C6" s="89"/>
      <c r="D6" s="89"/>
      <c r="E6" s="89"/>
      <c r="F6" s="89"/>
      <c r="G6" s="89"/>
    </row>
    <row r="7" spans="1:7" ht="16.5" customHeight="1">
      <c r="A7" s="17"/>
      <c r="B7" s="17"/>
      <c r="C7" s="17"/>
      <c r="D7" s="17"/>
      <c r="E7" s="17"/>
      <c r="G7" s="2" t="s">
        <v>300</v>
      </c>
    </row>
    <row r="8" spans="1:7" ht="23.25" customHeight="1">
      <c r="A8" s="4" t="s">
        <v>0</v>
      </c>
      <c r="B8" s="4" t="s">
        <v>14</v>
      </c>
      <c r="C8" s="4" t="s">
        <v>1</v>
      </c>
      <c r="D8" s="4" t="s">
        <v>210</v>
      </c>
      <c r="E8" s="4" t="s">
        <v>249</v>
      </c>
      <c r="F8" s="76" t="s">
        <v>298</v>
      </c>
      <c r="G8" s="77" t="s">
        <v>299</v>
      </c>
    </row>
    <row r="9" spans="1:7" ht="25.5" customHeight="1">
      <c r="A9" s="31" t="s">
        <v>56</v>
      </c>
      <c r="B9" s="32" t="s">
        <v>2</v>
      </c>
      <c r="C9" s="33"/>
      <c r="D9" s="32" t="s">
        <v>82</v>
      </c>
      <c r="E9" s="80">
        <f>E13+E19+E53+E62+E65+E71+E75+E83+E86+E95+E100+E112+E10+E56+E50+E115+E135+E138+E141+E144+E68+E89+E121+E124</f>
        <v>1068080.25996</v>
      </c>
      <c r="F9" s="80">
        <f>F13+F19+F53+F62+F65+F71+F75+F83+F86+F95+F100+F112+F10+F56+F50+F115+F135+F138+F141+F144+F68+F89+F121+F124</f>
        <v>685997.2059999999</v>
      </c>
      <c r="G9" s="78">
        <f>F9/E9*100</f>
        <v>64.22712147359513</v>
      </c>
    </row>
    <row r="10" spans="1:7" ht="33.75" customHeight="1">
      <c r="A10" s="39" t="s">
        <v>175</v>
      </c>
      <c r="B10" s="40" t="s">
        <v>63</v>
      </c>
      <c r="C10" s="41"/>
      <c r="D10" s="40" t="s">
        <v>83</v>
      </c>
      <c r="E10" s="81">
        <f>E11</f>
        <v>2189.0064</v>
      </c>
      <c r="F10" s="81">
        <f>F11</f>
        <v>2189.006</v>
      </c>
      <c r="G10" s="78">
        <f aca="true" t="shared" si="0" ref="G10:G73">F10/E10*100</f>
        <v>99.99998172686931</v>
      </c>
    </row>
    <row r="11" spans="1:7" ht="18" customHeight="1">
      <c r="A11" s="55" t="s">
        <v>15</v>
      </c>
      <c r="B11" s="42" t="s">
        <v>63</v>
      </c>
      <c r="C11" s="43"/>
      <c r="D11" s="42" t="s">
        <v>83</v>
      </c>
      <c r="E11" s="82">
        <f>E12</f>
        <v>2189.0064</v>
      </c>
      <c r="F11" s="82">
        <f>F12</f>
        <v>2189.006</v>
      </c>
      <c r="G11" s="78">
        <f t="shared" si="0"/>
        <v>99.99998172686931</v>
      </c>
    </row>
    <row r="12" spans="1:7" ht="32.25" customHeight="1">
      <c r="A12" s="23" t="s">
        <v>134</v>
      </c>
      <c r="B12" s="44" t="s">
        <v>63</v>
      </c>
      <c r="C12" s="45"/>
      <c r="D12" s="44" t="s">
        <v>133</v>
      </c>
      <c r="E12" s="83">
        <v>2189.0064</v>
      </c>
      <c r="F12" s="46">
        <v>2189.006</v>
      </c>
      <c r="G12" s="78">
        <f t="shared" si="0"/>
        <v>99.99998172686931</v>
      </c>
    </row>
    <row r="13" spans="1:7" ht="31.5">
      <c r="A13" s="10" t="s">
        <v>135</v>
      </c>
      <c r="B13" s="12">
        <v>951</v>
      </c>
      <c r="C13" s="8"/>
      <c r="D13" s="8" t="s">
        <v>85</v>
      </c>
      <c r="E13" s="47">
        <f>E14</f>
        <v>22552.58622</v>
      </c>
      <c r="F13" s="47">
        <f>F14</f>
        <v>16267.487000000001</v>
      </c>
      <c r="G13" s="78">
        <f t="shared" si="0"/>
        <v>72.13135930979715</v>
      </c>
    </row>
    <row r="14" spans="1:7" ht="15.75">
      <c r="A14" s="55" t="s">
        <v>15</v>
      </c>
      <c r="B14" s="56">
        <v>951</v>
      </c>
      <c r="C14" s="57"/>
      <c r="D14" s="56" t="s">
        <v>85</v>
      </c>
      <c r="E14" s="58">
        <f>E15+E16+E17+E18</f>
        <v>22552.58622</v>
      </c>
      <c r="F14" s="58">
        <f>F15+F16+F17+F18</f>
        <v>16267.487000000001</v>
      </c>
      <c r="G14" s="78">
        <f t="shared" si="0"/>
        <v>72.13135930979715</v>
      </c>
    </row>
    <row r="15" spans="1:7" ht="31.5">
      <c r="A15" s="23" t="s">
        <v>33</v>
      </c>
      <c r="B15" s="20">
        <v>951</v>
      </c>
      <c r="C15" s="22"/>
      <c r="D15" s="21" t="s">
        <v>84</v>
      </c>
      <c r="E15" s="84">
        <v>16723.2</v>
      </c>
      <c r="F15" s="84">
        <v>12500</v>
      </c>
      <c r="G15" s="78">
        <f t="shared" si="0"/>
        <v>74.74646000765404</v>
      </c>
    </row>
    <row r="16" spans="1:7" ht="18.75">
      <c r="A16" s="23" t="s">
        <v>80</v>
      </c>
      <c r="B16" s="20">
        <v>951</v>
      </c>
      <c r="C16" s="22"/>
      <c r="D16" s="21" t="s">
        <v>176</v>
      </c>
      <c r="E16" s="46">
        <v>5329.38622</v>
      </c>
      <c r="F16" s="84">
        <v>3364.987</v>
      </c>
      <c r="G16" s="78">
        <f t="shared" si="0"/>
        <v>63.14023531212568</v>
      </c>
    </row>
    <row r="17" spans="1:7" ht="47.25">
      <c r="A17" s="23" t="s">
        <v>252</v>
      </c>
      <c r="B17" s="20">
        <v>951</v>
      </c>
      <c r="C17" s="22"/>
      <c r="D17" s="21" t="s">
        <v>251</v>
      </c>
      <c r="E17" s="46">
        <v>0</v>
      </c>
      <c r="F17" s="46">
        <v>0</v>
      </c>
      <c r="G17" s="78">
        <v>0</v>
      </c>
    </row>
    <row r="18" spans="1:7" ht="47.25">
      <c r="A18" s="23" t="s">
        <v>151</v>
      </c>
      <c r="B18" s="20">
        <v>951</v>
      </c>
      <c r="C18" s="22"/>
      <c r="D18" s="21" t="s">
        <v>253</v>
      </c>
      <c r="E18" s="46">
        <v>500</v>
      </c>
      <c r="F18" s="46">
        <v>402.5</v>
      </c>
      <c r="G18" s="78">
        <f t="shared" si="0"/>
        <v>80.5</v>
      </c>
    </row>
    <row r="19" spans="1:7" ht="15.75">
      <c r="A19" s="10" t="s">
        <v>136</v>
      </c>
      <c r="B19" s="12">
        <v>953</v>
      </c>
      <c r="C19" s="8"/>
      <c r="D19" s="8" t="s">
        <v>88</v>
      </c>
      <c r="E19" s="47">
        <f>E20+E47</f>
        <v>723945.9981</v>
      </c>
      <c r="F19" s="47">
        <f>F20+F47</f>
        <v>536375.614</v>
      </c>
      <c r="G19" s="78">
        <f t="shared" si="0"/>
        <v>74.09055584362929</v>
      </c>
    </row>
    <row r="20" spans="1:7" ht="25.5">
      <c r="A20" s="55" t="s">
        <v>17</v>
      </c>
      <c r="B20" s="56" t="s">
        <v>16</v>
      </c>
      <c r="C20" s="57"/>
      <c r="D20" s="56" t="s">
        <v>82</v>
      </c>
      <c r="E20" s="58">
        <f>E21+E26+E37+E44+E41</f>
        <v>723287.8380999999</v>
      </c>
      <c r="F20" s="58">
        <f>F21+F26+F37+F44+F41</f>
        <v>536375.614</v>
      </c>
      <c r="G20" s="78">
        <f t="shared" si="0"/>
        <v>74.15797497839885</v>
      </c>
    </row>
    <row r="21" spans="1:7" ht="19.5" customHeight="1">
      <c r="A21" s="27" t="s">
        <v>47</v>
      </c>
      <c r="B21" s="14">
        <v>953</v>
      </c>
      <c r="C21" s="6"/>
      <c r="D21" s="6" t="s">
        <v>86</v>
      </c>
      <c r="E21" s="49">
        <f>E22+E24+E23+E25</f>
        <v>165404.9317</v>
      </c>
      <c r="F21" s="49">
        <f>F22+F24+F23+F25</f>
        <v>119443.939</v>
      </c>
      <c r="G21" s="78">
        <f t="shared" si="0"/>
        <v>72.21304574922782</v>
      </c>
    </row>
    <row r="22" spans="1:7" ht="31.5">
      <c r="A22" s="19" t="s">
        <v>33</v>
      </c>
      <c r="B22" s="20">
        <v>953</v>
      </c>
      <c r="C22" s="21"/>
      <c r="D22" s="21" t="s">
        <v>87</v>
      </c>
      <c r="E22" s="46">
        <v>57895.1</v>
      </c>
      <c r="F22" s="46">
        <v>48125</v>
      </c>
      <c r="G22" s="78">
        <f t="shared" si="0"/>
        <v>83.12447858281617</v>
      </c>
    </row>
    <row r="23" spans="1:7" ht="31.5">
      <c r="A23" s="23" t="s">
        <v>60</v>
      </c>
      <c r="B23" s="20">
        <v>953</v>
      </c>
      <c r="C23" s="21"/>
      <c r="D23" s="21" t="s">
        <v>89</v>
      </c>
      <c r="E23" s="46">
        <v>11551.4587</v>
      </c>
      <c r="F23" s="46">
        <v>5007.921</v>
      </c>
      <c r="G23" s="78">
        <f t="shared" si="0"/>
        <v>43.353148117994834</v>
      </c>
    </row>
    <row r="24" spans="1:7" ht="51" customHeight="1">
      <c r="A24" s="23" t="s">
        <v>48</v>
      </c>
      <c r="B24" s="20">
        <v>953</v>
      </c>
      <c r="C24" s="21"/>
      <c r="D24" s="21" t="s">
        <v>90</v>
      </c>
      <c r="E24" s="46">
        <v>94558.373</v>
      </c>
      <c r="F24" s="46">
        <v>66101.018</v>
      </c>
      <c r="G24" s="78">
        <f t="shared" si="0"/>
        <v>69.90498662662057</v>
      </c>
    </row>
    <row r="25" spans="1:7" ht="51" customHeight="1">
      <c r="A25" s="29" t="s">
        <v>151</v>
      </c>
      <c r="B25" s="30">
        <v>953</v>
      </c>
      <c r="C25" s="21"/>
      <c r="D25" s="21" t="s">
        <v>256</v>
      </c>
      <c r="E25" s="46">
        <v>1400</v>
      </c>
      <c r="F25" s="84">
        <v>210</v>
      </c>
      <c r="G25" s="78">
        <f t="shared" si="0"/>
        <v>15</v>
      </c>
    </row>
    <row r="26" spans="1:7" ht="23.25" customHeight="1">
      <c r="A26" s="28" t="s">
        <v>49</v>
      </c>
      <c r="B26" s="26">
        <v>953</v>
      </c>
      <c r="C26" s="6"/>
      <c r="D26" s="6" t="s">
        <v>91</v>
      </c>
      <c r="E26" s="49">
        <f>SUM(E27:E36)</f>
        <v>497435.22461</v>
      </c>
      <c r="F26" s="49">
        <f>SUM(F27:F36)</f>
        <v>373277.114</v>
      </c>
      <c r="G26" s="78">
        <f t="shared" si="0"/>
        <v>75.04034606569276</v>
      </c>
    </row>
    <row r="27" spans="1:7" ht="31.5">
      <c r="A27" s="19" t="s">
        <v>33</v>
      </c>
      <c r="B27" s="20">
        <v>953</v>
      </c>
      <c r="C27" s="21"/>
      <c r="D27" s="21" t="s">
        <v>92</v>
      </c>
      <c r="E27" s="46">
        <v>123198.7</v>
      </c>
      <c r="F27" s="84">
        <v>99345</v>
      </c>
      <c r="G27" s="78">
        <f t="shared" si="0"/>
        <v>80.63802621293894</v>
      </c>
    </row>
    <row r="28" spans="1:7" ht="31.5">
      <c r="A28" s="23" t="s">
        <v>67</v>
      </c>
      <c r="B28" s="20">
        <v>953</v>
      </c>
      <c r="C28" s="21"/>
      <c r="D28" s="21" t="s">
        <v>93</v>
      </c>
      <c r="E28" s="46">
        <v>22272.89661</v>
      </c>
      <c r="F28" s="84">
        <v>13649.249</v>
      </c>
      <c r="G28" s="78">
        <f t="shared" si="0"/>
        <v>61.28187652912559</v>
      </c>
    </row>
    <row r="29" spans="1:7" ht="47.25">
      <c r="A29" s="23" t="s">
        <v>233</v>
      </c>
      <c r="B29" s="20">
        <v>953</v>
      </c>
      <c r="C29" s="21"/>
      <c r="D29" s="21" t="s">
        <v>234</v>
      </c>
      <c r="E29" s="84">
        <v>26910</v>
      </c>
      <c r="F29" s="84">
        <v>18136</v>
      </c>
      <c r="G29" s="78">
        <f t="shared" si="0"/>
        <v>67.3950204384987</v>
      </c>
    </row>
    <row r="30" spans="1:7" ht="47.25">
      <c r="A30" s="23" t="s">
        <v>216</v>
      </c>
      <c r="B30" s="30">
        <v>953</v>
      </c>
      <c r="C30" s="21"/>
      <c r="D30" s="68" t="s">
        <v>217</v>
      </c>
      <c r="E30" s="84">
        <v>0</v>
      </c>
      <c r="F30" s="84">
        <v>0</v>
      </c>
      <c r="G30" s="78">
        <v>0</v>
      </c>
    </row>
    <row r="31" spans="1:7" ht="31.5">
      <c r="A31" s="23" t="s">
        <v>296</v>
      </c>
      <c r="B31" s="30">
        <v>953</v>
      </c>
      <c r="C31" s="21"/>
      <c r="D31" s="68" t="s">
        <v>294</v>
      </c>
      <c r="E31" s="84">
        <v>2970</v>
      </c>
      <c r="F31" s="84">
        <v>0</v>
      </c>
      <c r="G31" s="78">
        <f t="shared" si="0"/>
        <v>0</v>
      </c>
    </row>
    <row r="32" spans="1:7" ht="31.5">
      <c r="A32" s="23" t="s">
        <v>297</v>
      </c>
      <c r="B32" s="30">
        <v>953</v>
      </c>
      <c r="C32" s="21"/>
      <c r="D32" s="68" t="s">
        <v>295</v>
      </c>
      <c r="E32" s="84">
        <v>30</v>
      </c>
      <c r="F32" s="84"/>
      <c r="G32" s="78">
        <f t="shared" si="0"/>
        <v>0</v>
      </c>
    </row>
    <row r="33" spans="1:7" ht="48" customHeight="1">
      <c r="A33" s="29" t="s">
        <v>50</v>
      </c>
      <c r="B33" s="30">
        <v>953</v>
      </c>
      <c r="C33" s="21"/>
      <c r="D33" s="21" t="s">
        <v>94</v>
      </c>
      <c r="E33" s="84">
        <v>295260.578</v>
      </c>
      <c r="F33" s="84">
        <v>230036.66</v>
      </c>
      <c r="G33" s="78">
        <f t="shared" si="0"/>
        <v>77.90970997828231</v>
      </c>
    </row>
    <row r="34" spans="1:7" ht="48" customHeight="1">
      <c r="A34" s="29" t="s">
        <v>280</v>
      </c>
      <c r="B34" s="30">
        <v>953</v>
      </c>
      <c r="C34" s="21"/>
      <c r="D34" s="21" t="s">
        <v>281</v>
      </c>
      <c r="E34" s="84">
        <v>6855.25</v>
      </c>
      <c r="F34" s="84">
        <v>3381.755</v>
      </c>
      <c r="G34" s="78">
        <f t="shared" si="0"/>
        <v>49.33087779439116</v>
      </c>
    </row>
    <row r="35" spans="1:7" ht="48" customHeight="1">
      <c r="A35" s="29" t="s">
        <v>151</v>
      </c>
      <c r="B35" s="30">
        <v>953</v>
      </c>
      <c r="C35" s="21"/>
      <c r="D35" s="21" t="s">
        <v>254</v>
      </c>
      <c r="E35" s="46">
        <v>1945</v>
      </c>
      <c r="F35" s="84">
        <v>650.59</v>
      </c>
      <c r="G35" s="78">
        <f t="shared" si="0"/>
        <v>33.44935732647815</v>
      </c>
    </row>
    <row r="36" spans="1:7" ht="42" customHeight="1">
      <c r="A36" s="23" t="s">
        <v>231</v>
      </c>
      <c r="B36" s="20">
        <v>953</v>
      </c>
      <c r="C36" s="21"/>
      <c r="D36" s="21" t="s">
        <v>232</v>
      </c>
      <c r="E36" s="84">
        <v>17992.8</v>
      </c>
      <c r="F36" s="84">
        <v>8077.86</v>
      </c>
      <c r="G36" s="78">
        <f t="shared" si="0"/>
        <v>44.89495798319328</v>
      </c>
    </row>
    <row r="37" spans="1:7" ht="31.5">
      <c r="A37" s="27" t="s">
        <v>51</v>
      </c>
      <c r="B37" s="26">
        <v>953</v>
      </c>
      <c r="C37" s="6"/>
      <c r="D37" s="6" t="s">
        <v>95</v>
      </c>
      <c r="E37" s="49">
        <f>E38+E39+E40</f>
        <v>34678.38079</v>
      </c>
      <c r="F37" s="49">
        <f>F38+F39+F40</f>
        <v>26650.853</v>
      </c>
      <c r="G37" s="78">
        <f t="shared" si="0"/>
        <v>76.85149188881721</v>
      </c>
    </row>
    <row r="38" spans="1:7" ht="31.5">
      <c r="A38" s="19" t="s">
        <v>52</v>
      </c>
      <c r="B38" s="20">
        <v>953</v>
      </c>
      <c r="C38" s="21"/>
      <c r="D38" s="21" t="s">
        <v>96</v>
      </c>
      <c r="E38" s="46">
        <v>32079.2</v>
      </c>
      <c r="F38" s="84">
        <v>24950</v>
      </c>
      <c r="G38" s="78">
        <f t="shared" si="0"/>
        <v>77.77625377191451</v>
      </c>
    </row>
    <row r="39" spans="1:7" ht="20.25" customHeight="1">
      <c r="A39" s="23" t="s">
        <v>120</v>
      </c>
      <c r="B39" s="20">
        <v>953</v>
      </c>
      <c r="C39" s="21"/>
      <c r="D39" s="21" t="s">
        <v>121</v>
      </c>
      <c r="E39" s="46">
        <v>1799.18079</v>
      </c>
      <c r="F39" s="84">
        <v>1620.853</v>
      </c>
      <c r="G39" s="78">
        <f t="shared" si="0"/>
        <v>90.08838961647652</v>
      </c>
    </row>
    <row r="40" spans="1:7" ht="48" customHeight="1">
      <c r="A40" s="63" t="s">
        <v>151</v>
      </c>
      <c r="B40" s="20">
        <v>953</v>
      </c>
      <c r="C40" s="21"/>
      <c r="D40" s="21" t="s">
        <v>257</v>
      </c>
      <c r="E40" s="46">
        <v>800</v>
      </c>
      <c r="F40" s="84">
        <v>80</v>
      </c>
      <c r="G40" s="78">
        <f t="shared" si="0"/>
        <v>10</v>
      </c>
    </row>
    <row r="41" spans="1:7" ht="33.75" customHeight="1">
      <c r="A41" s="62" t="s">
        <v>258</v>
      </c>
      <c r="B41" s="26">
        <v>953</v>
      </c>
      <c r="C41" s="6"/>
      <c r="D41" s="6" t="s">
        <v>167</v>
      </c>
      <c r="E41" s="49">
        <f>E42+E43</f>
        <v>3140.568</v>
      </c>
      <c r="F41" s="49">
        <f>F42+F43</f>
        <v>2920.928</v>
      </c>
      <c r="G41" s="78">
        <f t="shared" si="0"/>
        <v>93.00636063285367</v>
      </c>
    </row>
    <row r="42" spans="1:7" ht="37.5" customHeight="1">
      <c r="A42" s="63" t="s">
        <v>53</v>
      </c>
      <c r="B42" s="20">
        <v>953</v>
      </c>
      <c r="C42" s="21"/>
      <c r="D42" s="21" t="s">
        <v>259</v>
      </c>
      <c r="E42" s="46">
        <v>1350</v>
      </c>
      <c r="F42" s="46">
        <v>1194.109</v>
      </c>
      <c r="G42" s="78">
        <f t="shared" si="0"/>
        <v>88.4525185185185</v>
      </c>
    </row>
    <row r="43" spans="1:7" ht="50.25" customHeight="1">
      <c r="A43" s="63" t="s">
        <v>260</v>
      </c>
      <c r="B43" s="20">
        <v>953</v>
      </c>
      <c r="C43" s="21"/>
      <c r="D43" s="21" t="s">
        <v>255</v>
      </c>
      <c r="E43" s="46">
        <v>1790.568</v>
      </c>
      <c r="F43" s="46">
        <v>1726.819</v>
      </c>
      <c r="G43" s="78">
        <f t="shared" si="0"/>
        <v>96.43973309028196</v>
      </c>
    </row>
    <row r="44" spans="1:7" ht="31.5">
      <c r="A44" s="27" t="s">
        <v>54</v>
      </c>
      <c r="B44" s="14">
        <v>953</v>
      </c>
      <c r="C44" s="6"/>
      <c r="D44" s="6" t="s">
        <v>97</v>
      </c>
      <c r="E44" s="49">
        <f>E45+E46</f>
        <v>22628.733</v>
      </c>
      <c r="F44" s="49">
        <f>F45+F46</f>
        <v>14082.78</v>
      </c>
      <c r="G44" s="78">
        <f t="shared" si="0"/>
        <v>62.23406321511682</v>
      </c>
    </row>
    <row r="45" spans="1:7" ht="31.5">
      <c r="A45" s="19" t="s">
        <v>24</v>
      </c>
      <c r="B45" s="20">
        <v>953</v>
      </c>
      <c r="C45" s="21"/>
      <c r="D45" s="21" t="s">
        <v>177</v>
      </c>
      <c r="E45" s="46">
        <v>22463.6</v>
      </c>
      <c r="F45" s="46">
        <v>13924.83</v>
      </c>
      <c r="G45" s="78">
        <f t="shared" si="0"/>
        <v>61.98841681653876</v>
      </c>
    </row>
    <row r="46" spans="1:7" ht="15.75">
      <c r="A46" s="19" t="s">
        <v>68</v>
      </c>
      <c r="B46" s="20">
        <v>953</v>
      </c>
      <c r="C46" s="21"/>
      <c r="D46" s="21" t="s">
        <v>98</v>
      </c>
      <c r="E46" s="46">
        <v>165.133</v>
      </c>
      <c r="F46" s="46">
        <v>157.95</v>
      </c>
      <c r="G46" s="78">
        <f t="shared" si="0"/>
        <v>95.65017289094244</v>
      </c>
    </row>
    <row r="47" spans="1:7" ht="15.75">
      <c r="A47" s="55" t="s">
        <v>15</v>
      </c>
      <c r="B47" s="37">
        <v>951</v>
      </c>
      <c r="C47" s="38"/>
      <c r="D47" s="38" t="s">
        <v>82</v>
      </c>
      <c r="E47" s="50">
        <f aca="true" t="shared" si="1" ref="E47:F51">E48</f>
        <v>658.16</v>
      </c>
      <c r="F47" s="50">
        <f t="shared" si="1"/>
        <v>0</v>
      </c>
      <c r="G47" s="78">
        <f t="shared" si="0"/>
        <v>0</v>
      </c>
    </row>
    <row r="48" spans="1:7" ht="31.5">
      <c r="A48" s="27" t="s">
        <v>290</v>
      </c>
      <c r="B48" s="14">
        <v>951</v>
      </c>
      <c r="C48" s="6"/>
      <c r="D48" s="6" t="s">
        <v>289</v>
      </c>
      <c r="E48" s="49">
        <f>E49</f>
        <v>658.16</v>
      </c>
      <c r="F48" s="49">
        <f t="shared" si="1"/>
        <v>0</v>
      </c>
      <c r="G48" s="78">
        <f t="shared" si="0"/>
        <v>0</v>
      </c>
    </row>
    <row r="49" spans="1:7" ht="31.5">
      <c r="A49" s="19" t="s">
        <v>171</v>
      </c>
      <c r="B49" s="20">
        <v>951</v>
      </c>
      <c r="C49" s="21"/>
      <c r="D49" s="21" t="s">
        <v>291</v>
      </c>
      <c r="E49" s="84">
        <v>658.16</v>
      </c>
      <c r="F49" s="84">
        <v>0</v>
      </c>
      <c r="G49" s="78">
        <f t="shared" si="0"/>
        <v>0</v>
      </c>
    </row>
    <row r="50" spans="1:7" ht="31.5">
      <c r="A50" s="7" t="s">
        <v>137</v>
      </c>
      <c r="B50" s="12">
        <v>951</v>
      </c>
      <c r="C50" s="8"/>
      <c r="D50" s="8" t="s">
        <v>99</v>
      </c>
      <c r="E50" s="47">
        <f t="shared" si="1"/>
        <v>236.8</v>
      </c>
      <c r="F50" s="47">
        <f t="shared" si="1"/>
        <v>117.6</v>
      </c>
      <c r="G50" s="78">
        <f t="shared" si="0"/>
        <v>49.66216216216216</v>
      </c>
    </row>
    <row r="51" spans="1:7" ht="15.75">
      <c r="A51" s="55" t="s">
        <v>15</v>
      </c>
      <c r="B51" s="37">
        <v>951</v>
      </c>
      <c r="C51" s="38"/>
      <c r="D51" s="38" t="s">
        <v>99</v>
      </c>
      <c r="E51" s="50">
        <f t="shared" si="1"/>
        <v>236.8</v>
      </c>
      <c r="F51" s="50">
        <f t="shared" si="1"/>
        <v>117.6</v>
      </c>
      <c r="G51" s="78">
        <f t="shared" si="0"/>
        <v>49.66216216216216</v>
      </c>
    </row>
    <row r="52" spans="1:7" ht="31.5">
      <c r="A52" s="23" t="s">
        <v>64</v>
      </c>
      <c r="B52" s="20">
        <v>951</v>
      </c>
      <c r="C52" s="21"/>
      <c r="D52" s="21" t="s">
        <v>178</v>
      </c>
      <c r="E52" s="46">
        <v>236.8</v>
      </c>
      <c r="F52" s="46">
        <v>117.6</v>
      </c>
      <c r="G52" s="78">
        <f t="shared" si="0"/>
        <v>49.66216216216216</v>
      </c>
    </row>
    <row r="53" spans="1:7" ht="34.5" customHeight="1">
      <c r="A53" s="10" t="s">
        <v>162</v>
      </c>
      <c r="B53" s="12">
        <v>951</v>
      </c>
      <c r="C53" s="8"/>
      <c r="D53" s="8" t="s">
        <v>100</v>
      </c>
      <c r="E53" s="47">
        <f>E54</f>
        <v>100</v>
      </c>
      <c r="F53" s="47">
        <f>F54</f>
        <v>0</v>
      </c>
      <c r="G53" s="78">
        <f t="shared" si="0"/>
        <v>0</v>
      </c>
    </row>
    <row r="54" spans="1:7" ht="15.75">
      <c r="A54" s="55" t="s">
        <v>15</v>
      </c>
      <c r="B54" s="56">
        <v>951</v>
      </c>
      <c r="C54" s="57"/>
      <c r="D54" s="56" t="s">
        <v>100</v>
      </c>
      <c r="E54" s="58">
        <f>E55</f>
        <v>100</v>
      </c>
      <c r="F54" s="58">
        <f>F55</f>
        <v>0</v>
      </c>
      <c r="G54" s="78">
        <f t="shared" si="0"/>
        <v>0</v>
      </c>
    </row>
    <row r="55" spans="1:7" ht="33" customHeight="1">
      <c r="A55" s="23" t="s">
        <v>41</v>
      </c>
      <c r="B55" s="20">
        <v>951</v>
      </c>
      <c r="C55" s="21"/>
      <c r="D55" s="21" t="s">
        <v>174</v>
      </c>
      <c r="E55" s="46">
        <v>100</v>
      </c>
      <c r="F55" s="46">
        <v>0</v>
      </c>
      <c r="G55" s="78">
        <f t="shared" si="0"/>
        <v>0</v>
      </c>
    </row>
    <row r="56" spans="1:7" ht="33" customHeight="1">
      <c r="A56" s="25" t="s">
        <v>138</v>
      </c>
      <c r="B56" s="12" t="s">
        <v>2</v>
      </c>
      <c r="C56" s="8"/>
      <c r="D56" s="8" t="s">
        <v>101</v>
      </c>
      <c r="E56" s="47">
        <f>E57+E60</f>
        <v>100</v>
      </c>
      <c r="F56" s="47">
        <f>F57+F60</f>
        <v>52.992000000000004</v>
      </c>
      <c r="G56" s="78">
        <f t="shared" si="0"/>
        <v>52.992000000000004</v>
      </c>
    </row>
    <row r="57" spans="1:7" ht="18.75" customHeight="1">
      <c r="A57" s="55" t="s">
        <v>15</v>
      </c>
      <c r="B57" s="37">
        <v>951</v>
      </c>
      <c r="C57" s="38"/>
      <c r="D57" s="38" t="s">
        <v>101</v>
      </c>
      <c r="E57" s="50">
        <f>E58+E59</f>
        <v>40</v>
      </c>
      <c r="F57" s="50">
        <f>F58+F59</f>
        <v>22.992</v>
      </c>
      <c r="G57" s="78">
        <f t="shared" si="0"/>
        <v>57.48</v>
      </c>
    </row>
    <row r="58" spans="1:7" ht="33" customHeight="1">
      <c r="A58" s="19" t="s">
        <v>61</v>
      </c>
      <c r="B58" s="20">
        <v>951</v>
      </c>
      <c r="C58" s="21"/>
      <c r="D58" s="21" t="s">
        <v>179</v>
      </c>
      <c r="E58" s="46">
        <v>40</v>
      </c>
      <c r="F58" s="46">
        <v>22.992</v>
      </c>
      <c r="G58" s="78">
        <f t="shared" si="0"/>
        <v>57.48</v>
      </c>
    </row>
    <row r="59" spans="1:7" ht="33" customHeight="1">
      <c r="A59" s="19" t="s">
        <v>62</v>
      </c>
      <c r="B59" s="20">
        <v>951</v>
      </c>
      <c r="C59" s="21"/>
      <c r="D59" s="21" t="s">
        <v>180</v>
      </c>
      <c r="E59" s="46">
        <v>0</v>
      </c>
      <c r="F59" s="46">
        <v>0</v>
      </c>
      <c r="G59" s="78">
        <v>0</v>
      </c>
    </row>
    <row r="60" spans="1:7" ht="33" customHeight="1">
      <c r="A60" s="55" t="s">
        <v>17</v>
      </c>
      <c r="B60" s="56" t="s">
        <v>16</v>
      </c>
      <c r="C60" s="57"/>
      <c r="D60" s="56" t="s">
        <v>82</v>
      </c>
      <c r="E60" s="58">
        <f>E61</f>
        <v>60</v>
      </c>
      <c r="F60" s="58">
        <f>F61</f>
        <v>30</v>
      </c>
      <c r="G60" s="78">
        <f t="shared" si="0"/>
        <v>50</v>
      </c>
    </row>
    <row r="61" spans="1:7" ht="33" customHeight="1">
      <c r="A61" s="19" t="s">
        <v>227</v>
      </c>
      <c r="B61" s="20">
        <v>953</v>
      </c>
      <c r="C61" s="21"/>
      <c r="D61" s="21" t="s">
        <v>226</v>
      </c>
      <c r="E61" s="46">
        <v>60</v>
      </c>
      <c r="F61" s="46">
        <v>30</v>
      </c>
      <c r="G61" s="78">
        <f t="shared" si="0"/>
        <v>50</v>
      </c>
    </row>
    <row r="62" spans="1:7" ht="36.75" customHeight="1">
      <c r="A62" s="39" t="s">
        <v>139</v>
      </c>
      <c r="B62" s="12">
        <v>951</v>
      </c>
      <c r="C62" s="8"/>
      <c r="D62" s="8" t="s">
        <v>102</v>
      </c>
      <c r="E62" s="47">
        <f>E63</f>
        <v>50</v>
      </c>
      <c r="F62" s="47">
        <f>F63</f>
        <v>0</v>
      </c>
      <c r="G62" s="78">
        <f t="shared" si="0"/>
        <v>0</v>
      </c>
    </row>
    <row r="63" spans="1:7" ht="15.75">
      <c r="A63" s="55" t="s">
        <v>15</v>
      </c>
      <c r="B63" s="56">
        <v>951</v>
      </c>
      <c r="C63" s="57"/>
      <c r="D63" s="56" t="s">
        <v>102</v>
      </c>
      <c r="E63" s="58">
        <f>E64</f>
        <v>50</v>
      </c>
      <c r="F63" s="58">
        <f>F64</f>
        <v>0</v>
      </c>
      <c r="G63" s="78">
        <f t="shared" si="0"/>
        <v>0</v>
      </c>
    </row>
    <row r="64" spans="1:7" ht="31.5">
      <c r="A64" s="19" t="s">
        <v>28</v>
      </c>
      <c r="B64" s="20">
        <v>951</v>
      </c>
      <c r="C64" s="21"/>
      <c r="D64" s="21" t="s">
        <v>181</v>
      </c>
      <c r="E64" s="46">
        <v>50</v>
      </c>
      <c r="F64" s="46">
        <v>0</v>
      </c>
      <c r="G64" s="78">
        <f t="shared" si="0"/>
        <v>0</v>
      </c>
    </row>
    <row r="65" spans="1:7" ht="35.25" customHeight="1">
      <c r="A65" s="39" t="s">
        <v>140</v>
      </c>
      <c r="B65" s="12">
        <v>953</v>
      </c>
      <c r="C65" s="8"/>
      <c r="D65" s="8" t="s">
        <v>103</v>
      </c>
      <c r="E65" s="47">
        <f>E66</f>
        <v>50</v>
      </c>
      <c r="F65" s="47">
        <f>F66</f>
        <v>0</v>
      </c>
      <c r="G65" s="78">
        <f t="shared" si="0"/>
        <v>0</v>
      </c>
    </row>
    <row r="66" spans="1:7" ht="25.5">
      <c r="A66" s="55" t="s">
        <v>17</v>
      </c>
      <c r="B66" s="56" t="s">
        <v>16</v>
      </c>
      <c r="C66" s="57"/>
      <c r="D66" s="56" t="s">
        <v>103</v>
      </c>
      <c r="E66" s="58">
        <f>E67</f>
        <v>50</v>
      </c>
      <c r="F66" s="58">
        <f>F67</f>
        <v>0</v>
      </c>
      <c r="G66" s="78">
        <f t="shared" si="0"/>
        <v>0</v>
      </c>
    </row>
    <row r="67" spans="1:7" ht="49.5" customHeight="1">
      <c r="A67" s="19" t="s">
        <v>283</v>
      </c>
      <c r="B67" s="20">
        <v>953</v>
      </c>
      <c r="C67" s="21"/>
      <c r="D67" s="21" t="s">
        <v>282</v>
      </c>
      <c r="E67" s="46">
        <v>50</v>
      </c>
      <c r="F67" s="46">
        <v>0</v>
      </c>
      <c r="G67" s="78">
        <f t="shared" si="0"/>
        <v>0</v>
      </c>
    </row>
    <row r="68" spans="1:7" ht="15.75">
      <c r="A68" s="39" t="s">
        <v>237</v>
      </c>
      <c r="B68" s="12">
        <v>951</v>
      </c>
      <c r="C68" s="8"/>
      <c r="D68" s="8" t="s">
        <v>224</v>
      </c>
      <c r="E68" s="47">
        <f>E69</f>
        <v>3600</v>
      </c>
      <c r="F68" s="47">
        <f>F69</f>
        <v>1908.942</v>
      </c>
      <c r="G68" s="78">
        <f t="shared" si="0"/>
        <v>53.02616666666666</v>
      </c>
    </row>
    <row r="69" spans="1:7" ht="15.75">
      <c r="A69" s="55" t="s">
        <v>15</v>
      </c>
      <c r="B69" s="56">
        <v>951</v>
      </c>
      <c r="C69" s="57"/>
      <c r="D69" s="56" t="s">
        <v>224</v>
      </c>
      <c r="E69" s="58">
        <f>E70</f>
        <v>3600</v>
      </c>
      <c r="F69" s="58">
        <f>F70</f>
        <v>1908.942</v>
      </c>
      <c r="G69" s="78">
        <f t="shared" si="0"/>
        <v>53.02616666666666</v>
      </c>
    </row>
    <row r="70" spans="1:7" ht="32.25" customHeight="1">
      <c r="A70" s="53" t="s">
        <v>238</v>
      </c>
      <c r="B70" s="64">
        <v>951</v>
      </c>
      <c r="C70" s="65"/>
      <c r="D70" s="64" t="s">
        <v>225</v>
      </c>
      <c r="E70" s="66">
        <v>3600</v>
      </c>
      <c r="F70" s="46">
        <v>1908.942</v>
      </c>
      <c r="G70" s="78">
        <f t="shared" si="0"/>
        <v>53.02616666666666</v>
      </c>
    </row>
    <row r="71" spans="1:7" ht="33" customHeight="1">
      <c r="A71" s="39" t="s">
        <v>141</v>
      </c>
      <c r="B71" s="12">
        <v>951</v>
      </c>
      <c r="C71" s="8"/>
      <c r="D71" s="8" t="s">
        <v>104</v>
      </c>
      <c r="E71" s="47">
        <f>E72</f>
        <v>6585</v>
      </c>
      <c r="F71" s="47">
        <f>F72</f>
        <v>0</v>
      </c>
      <c r="G71" s="78">
        <f t="shared" si="0"/>
        <v>0</v>
      </c>
    </row>
    <row r="72" spans="1:7" ht="15.75">
      <c r="A72" s="55" t="s">
        <v>15</v>
      </c>
      <c r="B72" s="56">
        <v>951</v>
      </c>
      <c r="C72" s="57"/>
      <c r="D72" s="56" t="s">
        <v>104</v>
      </c>
      <c r="E72" s="58">
        <f>E73+E74</f>
        <v>6585</v>
      </c>
      <c r="F72" s="58">
        <f>F73+F74</f>
        <v>0</v>
      </c>
      <c r="G72" s="78">
        <f t="shared" si="0"/>
        <v>0</v>
      </c>
    </row>
    <row r="73" spans="1:7" ht="47.25">
      <c r="A73" s="19" t="s">
        <v>32</v>
      </c>
      <c r="B73" s="20">
        <v>951</v>
      </c>
      <c r="C73" s="21"/>
      <c r="D73" s="21" t="s">
        <v>182</v>
      </c>
      <c r="E73" s="46">
        <v>6585</v>
      </c>
      <c r="F73" s="46">
        <v>0</v>
      </c>
      <c r="G73" s="78">
        <f t="shared" si="0"/>
        <v>0</v>
      </c>
    </row>
    <row r="74" spans="1:7" ht="94.5">
      <c r="A74" s="59" t="s">
        <v>123</v>
      </c>
      <c r="B74" s="20">
        <v>951</v>
      </c>
      <c r="C74" s="21"/>
      <c r="D74" s="21" t="s">
        <v>124</v>
      </c>
      <c r="E74" s="46">
        <v>0</v>
      </c>
      <c r="F74" s="46">
        <v>0</v>
      </c>
      <c r="G74" s="78">
        <v>0</v>
      </c>
    </row>
    <row r="75" spans="1:7" ht="66" customHeight="1">
      <c r="A75" s="39" t="s">
        <v>142</v>
      </c>
      <c r="B75" s="12">
        <v>951</v>
      </c>
      <c r="C75" s="9"/>
      <c r="D75" s="8" t="s">
        <v>105</v>
      </c>
      <c r="E75" s="47">
        <f>E76</f>
        <v>32585</v>
      </c>
      <c r="F75" s="47">
        <f>F76</f>
        <v>13205.8</v>
      </c>
      <c r="G75" s="78">
        <f aca="true" t="shared" si="2" ref="G75:G137">F75/E75*100</f>
        <v>40.52723645849317</v>
      </c>
    </row>
    <row r="76" spans="1:7" ht="15.75">
      <c r="A76" s="55" t="s">
        <v>15</v>
      </c>
      <c r="B76" s="56">
        <v>951</v>
      </c>
      <c r="C76" s="57"/>
      <c r="D76" s="56" t="s">
        <v>105</v>
      </c>
      <c r="E76" s="58">
        <f>E77+E81+E78+E79+E82+E80</f>
        <v>32585</v>
      </c>
      <c r="F76" s="58">
        <f>F77+F81+F78+F79+F82+F80</f>
        <v>13205.8</v>
      </c>
      <c r="G76" s="78">
        <f t="shared" si="2"/>
        <v>40.52723645849317</v>
      </c>
    </row>
    <row r="77" spans="1:7" ht="49.5" customHeight="1">
      <c r="A77" s="19" t="s">
        <v>31</v>
      </c>
      <c r="B77" s="20">
        <v>951</v>
      </c>
      <c r="C77" s="21"/>
      <c r="D77" s="21">
        <v>1100011610</v>
      </c>
      <c r="E77" s="46">
        <v>600</v>
      </c>
      <c r="F77" s="46">
        <v>0</v>
      </c>
      <c r="G77" s="78">
        <f t="shared" si="2"/>
        <v>0</v>
      </c>
    </row>
    <row r="78" spans="1:7" ht="49.5" customHeight="1">
      <c r="A78" s="19" t="s">
        <v>173</v>
      </c>
      <c r="B78" s="20">
        <v>951</v>
      </c>
      <c r="C78" s="21"/>
      <c r="D78" s="21">
        <v>1100011620</v>
      </c>
      <c r="E78" s="46">
        <v>2578.96</v>
      </c>
      <c r="F78" s="46">
        <v>1117.161</v>
      </c>
      <c r="G78" s="78">
        <f t="shared" si="2"/>
        <v>43.31827558395632</v>
      </c>
    </row>
    <row r="79" spans="1:7" ht="49.5" customHeight="1">
      <c r="A79" s="19" t="s">
        <v>79</v>
      </c>
      <c r="B79" s="20">
        <v>951</v>
      </c>
      <c r="C79" s="21"/>
      <c r="D79" s="21" t="s">
        <v>183</v>
      </c>
      <c r="E79" s="46">
        <v>13942.04</v>
      </c>
      <c r="F79" s="46">
        <v>12088.639</v>
      </c>
      <c r="G79" s="78">
        <f t="shared" si="2"/>
        <v>86.70638586605689</v>
      </c>
    </row>
    <row r="80" spans="1:7" ht="49.5" customHeight="1">
      <c r="A80" s="19" t="s">
        <v>229</v>
      </c>
      <c r="B80" s="20">
        <v>951</v>
      </c>
      <c r="C80" s="21"/>
      <c r="D80" s="21" t="s">
        <v>228</v>
      </c>
      <c r="E80" s="46">
        <v>0</v>
      </c>
      <c r="F80" s="46">
        <v>0</v>
      </c>
      <c r="G80" s="78">
        <v>0</v>
      </c>
    </row>
    <row r="81" spans="1:7" ht="32.25" customHeight="1">
      <c r="A81" s="59" t="s">
        <v>71</v>
      </c>
      <c r="B81" s="20">
        <v>951</v>
      </c>
      <c r="C81" s="21"/>
      <c r="D81" s="21" t="s">
        <v>106</v>
      </c>
      <c r="E81" s="46">
        <v>15000</v>
      </c>
      <c r="F81" s="46">
        <v>0</v>
      </c>
      <c r="G81" s="78">
        <f t="shared" si="2"/>
        <v>0</v>
      </c>
    </row>
    <row r="82" spans="1:7" ht="66.75" customHeight="1">
      <c r="A82" s="59" t="s">
        <v>126</v>
      </c>
      <c r="B82" s="20">
        <v>951</v>
      </c>
      <c r="C82" s="21"/>
      <c r="D82" s="21" t="s">
        <v>125</v>
      </c>
      <c r="E82" s="46">
        <v>464</v>
      </c>
      <c r="F82" s="46">
        <v>0</v>
      </c>
      <c r="G82" s="78">
        <f t="shared" si="2"/>
        <v>0</v>
      </c>
    </row>
    <row r="83" spans="1:7" ht="31.5">
      <c r="A83" s="39" t="s">
        <v>143</v>
      </c>
      <c r="B83" s="12">
        <v>951</v>
      </c>
      <c r="C83" s="8"/>
      <c r="D83" s="8" t="s">
        <v>107</v>
      </c>
      <c r="E83" s="47">
        <f>E84</f>
        <v>80</v>
      </c>
      <c r="F83" s="47">
        <f>F84</f>
        <v>79.55</v>
      </c>
      <c r="G83" s="78">
        <f t="shared" si="2"/>
        <v>99.4375</v>
      </c>
    </row>
    <row r="84" spans="1:7" ht="15.75">
      <c r="A84" s="55" t="s">
        <v>15</v>
      </c>
      <c r="B84" s="56">
        <v>951</v>
      </c>
      <c r="C84" s="57"/>
      <c r="D84" s="56" t="s">
        <v>107</v>
      </c>
      <c r="E84" s="58">
        <f>E85</f>
        <v>80</v>
      </c>
      <c r="F84" s="58">
        <f>F85</f>
        <v>79.55</v>
      </c>
      <c r="G84" s="78">
        <f t="shared" si="2"/>
        <v>99.4375</v>
      </c>
    </row>
    <row r="85" spans="1:7" ht="33.75" customHeight="1">
      <c r="A85" s="23" t="s">
        <v>38</v>
      </c>
      <c r="B85" s="20">
        <v>951</v>
      </c>
      <c r="C85" s="21"/>
      <c r="D85" s="21">
        <v>1200011610</v>
      </c>
      <c r="E85" s="46">
        <v>80</v>
      </c>
      <c r="F85" s="46">
        <v>79.55</v>
      </c>
      <c r="G85" s="78">
        <f t="shared" si="2"/>
        <v>99.4375</v>
      </c>
    </row>
    <row r="86" spans="1:7" ht="15.75">
      <c r="A86" s="39" t="s">
        <v>161</v>
      </c>
      <c r="B86" s="12">
        <v>951</v>
      </c>
      <c r="C86" s="8"/>
      <c r="D86" s="8" t="s">
        <v>108</v>
      </c>
      <c r="E86" s="47">
        <f>E87</f>
        <v>50</v>
      </c>
      <c r="F86" s="47">
        <f>F87</f>
        <v>50</v>
      </c>
      <c r="G86" s="78">
        <f t="shared" si="2"/>
        <v>100</v>
      </c>
    </row>
    <row r="87" spans="1:7" ht="15.75">
      <c r="A87" s="55" t="s">
        <v>15</v>
      </c>
      <c r="B87" s="56">
        <v>951</v>
      </c>
      <c r="C87" s="57"/>
      <c r="D87" s="56" t="s">
        <v>108</v>
      </c>
      <c r="E87" s="58">
        <f>E88</f>
        <v>50</v>
      </c>
      <c r="F87" s="58">
        <f>F88</f>
        <v>50</v>
      </c>
      <c r="G87" s="78">
        <f t="shared" si="2"/>
        <v>100</v>
      </c>
    </row>
    <row r="88" spans="1:7" ht="31.5">
      <c r="A88" s="23" t="s">
        <v>39</v>
      </c>
      <c r="B88" s="20">
        <v>951</v>
      </c>
      <c r="C88" s="21"/>
      <c r="D88" s="21">
        <v>1300011610</v>
      </c>
      <c r="E88" s="46">
        <v>50</v>
      </c>
      <c r="F88" s="46">
        <v>50</v>
      </c>
      <c r="G88" s="78">
        <f t="shared" si="2"/>
        <v>100</v>
      </c>
    </row>
    <row r="89" spans="1:7" ht="15.75">
      <c r="A89" s="25" t="s">
        <v>240</v>
      </c>
      <c r="B89" s="13">
        <v>951</v>
      </c>
      <c r="C89" s="8"/>
      <c r="D89" s="8" t="s">
        <v>239</v>
      </c>
      <c r="E89" s="47">
        <f>E90+E93</f>
        <v>655</v>
      </c>
      <c r="F89" s="47">
        <f>F90+F93</f>
        <v>596.649</v>
      </c>
      <c r="G89" s="78">
        <f t="shared" si="2"/>
        <v>91.09145038167938</v>
      </c>
    </row>
    <row r="90" spans="1:7" ht="15.75">
      <c r="A90" s="55" t="s">
        <v>15</v>
      </c>
      <c r="B90" s="56">
        <v>951</v>
      </c>
      <c r="C90" s="57"/>
      <c r="D90" s="56" t="s">
        <v>239</v>
      </c>
      <c r="E90" s="58">
        <f>E91+E92</f>
        <v>645</v>
      </c>
      <c r="F90" s="58">
        <f>F91+F92</f>
        <v>596.649</v>
      </c>
      <c r="G90" s="78">
        <f t="shared" si="2"/>
        <v>92.50372093023256</v>
      </c>
    </row>
    <row r="91" spans="1:7" ht="31.5">
      <c r="A91" s="23" t="s">
        <v>241</v>
      </c>
      <c r="B91" s="20">
        <v>951</v>
      </c>
      <c r="C91" s="21"/>
      <c r="D91" s="21" t="s">
        <v>248</v>
      </c>
      <c r="E91" s="46">
        <v>630</v>
      </c>
      <c r="F91" s="46">
        <v>596.649</v>
      </c>
      <c r="G91" s="78">
        <f t="shared" si="2"/>
        <v>94.70619047619047</v>
      </c>
    </row>
    <row r="92" spans="1:7" ht="31.5">
      <c r="A92" s="23" t="s">
        <v>262</v>
      </c>
      <c r="B92" s="20">
        <v>951</v>
      </c>
      <c r="C92" s="21"/>
      <c r="D92" s="21" t="s">
        <v>261</v>
      </c>
      <c r="E92" s="46">
        <v>15</v>
      </c>
      <c r="F92" s="46">
        <v>0</v>
      </c>
      <c r="G92" s="78">
        <f t="shared" si="2"/>
        <v>0</v>
      </c>
    </row>
    <row r="93" spans="1:7" ht="25.5">
      <c r="A93" s="55" t="s">
        <v>17</v>
      </c>
      <c r="B93" s="56" t="s">
        <v>16</v>
      </c>
      <c r="C93" s="57"/>
      <c r="D93" s="56" t="s">
        <v>239</v>
      </c>
      <c r="E93" s="58">
        <f>E94</f>
        <v>10</v>
      </c>
      <c r="F93" s="58">
        <f>F94</f>
        <v>0</v>
      </c>
      <c r="G93" s="78">
        <f t="shared" si="2"/>
        <v>0</v>
      </c>
    </row>
    <row r="94" spans="1:7" ht="31.5">
      <c r="A94" s="23" t="s">
        <v>262</v>
      </c>
      <c r="B94" s="20">
        <v>953</v>
      </c>
      <c r="C94" s="21"/>
      <c r="D94" s="21" t="s">
        <v>261</v>
      </c>
      <c r="E94" s="46">
        <v>10</v>
      </c>
      <c r="F94" s="46">
        <v>0</v>
      </c>
      <c r="G94" s="78">
        <f t="shared" si="2"/>
        <v>0</v>
      </c>
    </row>
    <row r="95" spans="1:7" ht="36.75" customHeight="1">
      <c r="A95" s="25" t="s">
        <v>144</v>
      </c>
      <c r="B95" s="12">
        <v>951</v>
      </c>
      <c r="C95" s="8"/>
      <c r="D95" s="8" t="s">
        <v>109</v>
      </c>
      <c r="E95" s="47">
        <f>E96</f>
        <v>12892.7</v>
      </c>
      <c r="F95" s="47">
        <f>F96</f>
        <v>329.22</v>
      </c>
      <c r="G95" s="78">
        <f t="shared" si="2"/>
        <v>2.553538048663197</v>
      </c>
    </row>
    <row r="96" spans="1:7" ht="22.5" customHeight="1">
      <c r="A96" s="55" t="s">
        <v>15</v>
      </c>
      <c r="B96" s="56">
        <v>951</v>
      </c>
      <c r="C96" s="57"/>
      <c r="D96" s="56" t="s">
        <v>109</v>
      </c>
      <c r="E96" s="58">
        <f>E97+E98+E99</f>
        <v>12892.7</v>
      </c>
      <c r="F96" s="58">
        <f>F97+F98+F99</f>
        <v>329.22</v>
      </c>
      <c r="G96" s="78">
        <f t="shared" si="2"/>
        <v>2.553538048663197</v>
      </c>
    </row>
    <row r="97" spans="1:7" ht="34.5" customHeight="1">
      <c r="A97" s="23" t="s">
        <v>42</v>
      </c>
      <c r="B97" s="20">
        <v>951</v>
      </c>
      <c r="C97" s="21"/>
      <c r="D97" s="21" t="s">
        <v>184</v>
      </c>
      <c r="E97" s="46">
        <f>800+12092.7</f>
        <v>12892.7</v>
      </c>
      <c r="F97" s="46">
        <v>329.22</v>
      </c>
      <c r="G97" s="78">
        <f t="shared" si="2"/>
        <v>2.553538048663197</v>
      </c>
    </row>
    <row r="98" spans="1:7" ht="31.5" customHeight="1">
      <c r="A98" s="23" t="s">
        <v>265</v>
      </c>
      <c r="B98" s="20">
        <v>951</v>
      </c>
      <c r="C98" s="21"/>
      <c r="D98" s="21" t="s">
        <v>263</v>
      </c>
      <c r="E98" s="46">
        <v>0</v>
      </c>
      <c r="F98" s="46">
        <v>0</v>
      </c>
      <c r="G98" s="78">
        <v>0</v>
      </c>
    </row>
    <row r="99" spans="1:7" ht="33.75" customHeight="1">
      <c r="A99" s="23" t="s">
        <v>266</v>
      </c>
      <c r="B99" s="20">
        <v>951</v>
      </c>
      <c r="C99" s="21"/>
      <c r="D99" s="21" t="s">
        <v>264</v>
      </c>
      <c r="E99" s="46">
        <v>0</v>
      </c>
      <c r="F99" s="46">
        <v>0</v>
      </c>
      <c r="G99" s="78">
        <v>0</v>
      </c>
    </row>
    <row r="100" spans="1:7" ht="21" customHeight="1">
      <c r="A100" s="25" t="s">
        <v>230</v>
      </c>
      <c r="B100" s="12">
        <v>951</v>
      </c>
      <c r="C100" s="9"/>
      <c r="D100" s="8" t="s">
        <v>110</v>
      </c>
      <c r="E100" s="47">
        <f>E101</f>
        <v>47307.36109</v>
      </c>
      <c r="F100" s="47">
        <f>F101</f>
        <v>30496.788</v>
      </c>
      <c r="G100" s="78">
        <f t="shared" si="2"/>
        <v>64.46520646539831</v>
      </c>
    </row>
    <row r="101" spans="1:7" ht="21.75" customHeight="1">
      <c r="A101" s="55" t="s">
        <v>15</v>
      </c>
      <c r="B101" s="56">
        <v>951</v>
      </c>
      <c r="C101" s="57"/>
      <c r="D101" s="56" t="s">
        <v>110</v>
      </c>
      <c r="E101" s="58">
        <f>E102+E104+E110</f>
        <v>47307.36109</v>
      </c>
      <c r="F101" s="58">
        <f>F102+F104+F110</f>
        <v>30496.788</v>
      </c>
      <c r="G101" s="78">
        <f t="shared" si="2"/>
        <v>64.46520646539831</v>
      </c>
    </row>
    <row r="102" spans="1:7" ht="15.75">
      <c r="A102" s="5" t="s">
        <v>20</v>
      </c>
      <c r="B102" s="14">
        <v>951</v>
      </c>
      <c r="C102" s="6"/>
      <c r="D102" s="6" t="s">
        <v>111</v>
      </c>
      <c r="E102" s="49">
        <f>E103</f>
        <v>6823</v>
      </c>
      <c r="F102" s="49">
        <f>F103</f>
        <v>1942.034</v>
      </c>
      <c r="G102" s="78">
        <f t="shared" si="2"/>
        <v>28.463051443646492</v>
      </c>
    </row>
    <row r="103" spans="1:7" ht="31.5">
      <c r="A103" s="23" t="s">
        <v>34</v>
      </c>
      <c r="B103" s="20">
        <v>951</v>
      </c>
      <c r="C103" s="21"/>
      <c r="D103" s="21">
        <v>1610011610</v>
      </c>
      <c r="E103" s="46">
        <v>6823</v>
      </c>
      <c r="F103" s="46">
        <v>1942.034</v>
      </c>
      <c r="G103" s="78">
        <f t="shared" si="2"/>
        <v>28.463051443646492</v>
      </c>
    </row>
    <row r="104" spans="1:7" ht="31.5">
      <c r="A104" s="18" t="s">
        <v>35</v>
      </c>
      <c r="B104" s="14">
        <v>951</v>
      </c>
      <c r="C104" s="6"/>
      <c r="D104" s="6" t="s">
        <v>112</v>
      </c>
      <c r="E104" s="49">
        <f>SUM(E105:E109)</f>
        <v>40474.36109</v>
      </c>
      <c r="F104" s="49">
        <f>SUM(F105:F109)</f>
        <v>28554.754</v>
      </c>
      <c r="G104" s="78">
        <f t="shared" si="2"/>
        <v>70.55022792454906</v>
      </c>
    </row>
    <row r="105" spans="1:7" ht="31.5">
      <c r="A105" s="19" t="s">
        <v>36</v>
      </c>
      <c r="B105" s="20">
        <v>951</v>
      </c>
      <c r="C105" s="21"/>
      <c r="D105" s="21" t="s">
        <v>113</v>
      </c>
      <c r="E105" s="46">
        <v>18548.81</v>
      </c>
      <c r="F105" s="46">
        <v>13750</v>
      </c>
      <c r="G105" s="78">
        <f t="shared" si="2"/>
        <v>74.12874464723073</v>
      </c>
    </row>
    <row r="106" spans="1:7" ht="19.5" customHeight="1">
      <c r="A106" s="23" t="s">
        <v>80</v>
      </c>
      <c r="B106" s="20">
        <v>951</v>
      </c>
      <c r="C106" s="21"/>
      <c r="D106" s="21" t="s">
        <v>114</v>
      </c>
      <c r="E106" s="46">
        <v>8806.8882</v>
      </c>
      <c r="F106" s="46">
        <v>5121.308</v>
      </c>
      <c r="G106" s="78">
        <f t="shared" si="2"/>
        <v>58.15116399456508</v>
      </c>
    </row>
    <row r="107" spans="1:7" ht="31.5">
      <c r="A107" s="19" t="s">
        <v>37</v>
      </c>
      <c r="B107" s="20">
        <v>951</v>
      </c>
      <c r="C107" s="21"/>
      <c r="D107" s="21" t="s">
        <v>115</v>
      </c>
      <c r="E107" s="46">
        <v>12885.21</v>
      </c>
      <c r="F107" s="46">
        <v>9450</v>
      </c>
      <c r="G107" s="78">
        <f t="shared" si="2"/>
        <v>73.33989900048195</v>
      </c>
    </row>
    <row r="108" spans="1:7" ht="31.5">
      <c r="A108" s="51" t="s">
        <v>156</v>
      </c>
      <c r="B108" s="20">
        <v>951</v>
      </c>
      <c r="C108" s="21"/>
      <c r="D108" s="21" t="s">
        <v>157</v>
      </c>
      <c r="E108" s="46">
        <v>226.44289</v>
      </c>
      <c r="F108" s="46">
        <v>226.44</v>
      </c>
      <c r="G108" s="78">
        <f t="shared" si="2"/>
        <v>99.99872374001232</v>
      </c>
    </row>
    <row r="109" spans="1:7" ht="47.25">
      <c r="A109" s="51" t="s">
        <v>169</v>
      </c>
      <c r="B109" s="20">
        <v>951</v>
      </c>
      <c r="C109" s="21"/>
      <c r="D109" s="21" t="s">
        <v>168</v>
      </c>
      <c r="E109" s="46">
        <v>7.01</v>
      </c>
      <c r="F109" s="46">
        <v>7.006</v>
      </c>
      <c r="G109" s="78">
        <f t="shared" si="2"/>
        <v>99.94293865905848</v>
      </c>
    </row>
    <row r="110" spans="1:7" ht="31.5">
      <c r="A110" s="18" t="s">
        <v>170</v>
      </c>
      <c r="B110" s="14">
        <v>951</v>
      </c>
      <c r="C110" s="6"/>
      <c r="D110" s="6" t="s">
        <v>172</v>
      </c>
      <c r="E110" s="49">
        <f>E111</f>
        <v>10</v>
      </c>
      <c r="F110" s="49">
        <f>F111</f>
        <v>0</v>
      </c>
      <c r="G110" s="78">
        <f t="shared" si="2"/>
        <v>0</v>
      </c>
    </row>
    <row r="111" spans="1:7" ht="31.5">
      <c r="A111" s="23" t="s">
        <v>171</v>
      </c>
      <c r="B111" s="20">
        <v>951</v>
      </c>
      <c r="C111" s="21"/>
      <c r="D111" s="21" t="s">
        <v>185</v>
      </c>
      <c r="E111" s="46">
        <v>10</v>
      </c>
      <c r="F111" s="46">
        <v>0</v>
      </c>
      <c r="G111" s="78">
        <f t="shared" si="2"/>
        <v>0</v>
      </c>
    </row>
    <row r="112" spans="1:7" ht="31.5">
      <c r="A112" s="39" t="s">
        <v>145</v>
      </c>
      <c r="B112" s="12">
        <v>951</v>
      </c>
      <c r="C112" s="8"/>
      <c r="D112" s="8" t="s">
        <v>116</v>
      </c>
      <c r="E112" s="47">
        <f>E113</f>
        <v>10</v>
      </c>
      <c r="F112" s="47">
        <f>F113</f>
        <v>0</v>
      </c>
      <c r="G112" s="78">
        <f t="shared" si="2"/>
        <v>0</v>
      </c>
    </row>
    <row r="113" spans="1:7" ht="15.75">
      <c r="A113" s="55" t="s">
        <v>15</v>
      </c>
      <c r="B113" s="56">
        <v>951</v>
      </c>
      <c r="C113" s="57"/>
      <c r="D113" s="56" t="s">
        <v>116</v>
      </c>
      <c r="E113" s="58">
        <f>E114</f>
        <v>10</v>
      </c>
      <c r="F113" s="58">
        <f>F114</f>
        <v>0</v>
      </c>
      <c r="G113" s="78">
        <f t="shared" si="2"/>
        <v>0</v>
      </c>
    </row>
    <row r="114" spans="1:7" ht="35.25" customHeight="1">
      <c r="A114" s="19" t="s">
        <v>29</v>
      </c>
      <c r="B114" s="20">
        <v>951</v>
      </c>
      <c r="C114" s="21"/>
      <c r="D114" s="21">
        <v>1800011610</v>
      </c>
      <c r="E114" s="46">
        <v>10</v>
      </c>
      <c r="F114" s="46">
        <v>0</v>
      </c>
      <c r="G114" s="78">
        <f t="shared" si="2"/>
        <v>0</v>
      </c>
    </row>
    <row r="115" spans="1:7" ht="34.5" customHeight="1">
      <c r="A115" s="39" t="s">
        <v>146</v>
      </c>
      <c r="B115" s="12">
        <v>951</v>
      </c>
      <c r="C115" s="8"/>
      <c r="D115" s="8" t="s">
        <v>132</v>
      </c>
      <c r="E115" s="47">
        <f>E116</f>
        <v>34110.232599999996</v>
      </c>
      <c r="F115" s="47">
        <f>F116</f>
        <v>12621.98</v>
      </c>
      <c r="G115" s="78">
        <f t="shared" si="2"/>
        <v>37.00350023412037</v>
      </c>
    </row>
    <row r="116" spans="1:7" ht="34.5" customHeight="1">
      <c r="A116" s="55" t="s">
        <v>15</v>
      </c>
      <c r="B116" s="37">
        <v>951</v>
      </c>
      <c r="C116" s="38"/>
      <c r="D116" s="38" t="s">
        <v>132</v>
      </c>
      <c r="E116" s="50">
        <f>E117+E118+E119+E120</f>
        <v>34110.232599999996</v>
      </c>
      <c r="F116" s="50">
        <f>F117+F118+F119+F120</f>
        <v>12621.98</v>
      </c>
      <c r="G116" s="78">
        <f t="shared" si="2"/>
        <v>37.00350023412037</v>
      </c>
    </row>
    <row r="117" spans="1:7" ht="49.5" customHeight="1">
      <c r="A117" s="19" t="s">
        <v>74</v>
      </c>
      <c r="B117" s="20">
        <v>951</v>
      </c>
      <c r="C117" s="21"/>
      <c r="D117" s="21">
        <v>1900011610</v>
      </c>
      <c r="E117" s="46">
        <v>24977.4796</v>
      </c>
      <c r="F117" s="46">
        <v>7957.951</v>
      </c>
      <c r="G117" s="78">
        <f t="shared" si="2"/>
        <v>31.860504452178596</v>
      </c>
    </row>
    <row r="118" spans="1:7" ht="33" customHeight="1">
      <c r="A118" s="19" t="s">
        <v>81</v>
      </c>
      <c r="B118" s="20">
        <v>951</v>
      </c>
      <c r="C118" s="21"/>
      <c r="D118" s="21" t="s">
        <v>186</v>
      </c>
      <c r="E118" s="46">
        <v>5400</v>
      </c>
      <c r="F118" s="46">
        <v>1325.074</v>
      </c>
      <c r="G118" s="78">
        <f t="shared" si="2"/>
        <v>24.53840740740741</v>
      </c>
    </row>
    <row r="119" spans="1:7" ht="15.75" customHeight="1">
      <c r="A119" s="19" t="s">
        <v>158</v>
      </c>
      <c r="B119" s="20">
        <v>951</v>
      </c>
      <c r="C119" s="21"/>
      <c r="D119" s="21" t="s">
        <v>159</v>
      </c>
      <c r="E119" s="46">
        <f>6465.506-3232.753</f>
        <v>3232.753</v>
      </c>
      <c r="F119" s="46">
        <v>3215.758</v>
      </c>
      <c r="G119" s="78">
        <f t="shared" si="2"/>
        <v>99.47428708596047</v>
      </c>
    </row>
    <row r="120" spans="1:7" ht="36.75" customHeight="1">
      <c r="A120" s="19" t="s">
        <v>165</v>
      </c>
      <c r="B120" s="20">
        <v>951</v>
      </c>
      <c r="C120" s="21"/>
      <c r="D120" s="21" t="s">
        <v>164</v>
      </c>
      <c r="E120" s="46">
        <v>500</v>
      </c>
      <c r="F120" s="46">
        <v>123.197</v>
      </c>
      <c r="G120" s="78">
        <f t="shared" si="2"/>
        <v>24.639400000000002</v>
      </c>
    </row>
    <row r="121" spans="1:7" ht="36.75" customHeight="1">
      <c r="A121" s="39" t="s">
        <v>243</v>
      </c>
      <c r="B121" s="12">
        <v>951</v>
      </c>
      <c r="C121" s="8"/>
      <c r="D121" s="8" t="s">
        <v>242</v>
      </c>
      <c r="E121" s="47">
        <f>E122</f>
        <v>60</v>
      </c>
      <c r="F121" s="47">
        <f>F122</f>
        <v>0</v>
      </c>
      <c r="G121" s="78">
        <f t="shared" si="2"/>
        <v>0</v>
      </c>
    </row>
    <row r="122" spans="1:7" ht="21" customHeight="1">
      <c r="A122" s="55" t="s">
        <v>15</v>
      </c>
      <c r="B122" s="37">
        <v>951</v>
      </c>
      <c r="C122" s="38"/>
      <c r="D122" s="38" t="s">
        <v>242</v>
      </c>
      <c r="E122" s="50">
        <f>E123</f>
        <v>60</v>
      </c>
      <c r="F122" s="50">
        <f>F123</f>
        <v>0</v>
      </c>
      <c r="G122" s="78">
        <f t="shared" si="2"/>
        <v>0</v>
      </c>
    </row>
    <row r="123" spans="1:7" ht="50.25" customHeight="1">
      <c r="A123" s="19" t="s">
        <v>246</v>
      </c>
      <c r="B123" s="53">
        <v>951</v>
      </c>
      <c r="C123" s="54"/>
      <c r="D123" s="54" t="s">
        <v>247</v>
      </c>
      <c r="E123" s="52">
        <v>60</v>
      </c>
      <c r="F123" s="52">
        <v>0</v>
      </c>
      <c r="G123" s="78">
        <f t="shared" si="2"/>
        <v>0</v>
      </c>
    </row>
    <row r="124" spans="1:7" ht="36.75" customHeight="1">
      <c r="A124" s="39" t="s">
        <v>245</v>
      </c>
      <c r="B124" s="12" t="s">
        <v>2</v>
      </c>
      <c r="C124" s="8"/>
      <c r="D124" s="8" t="s">
        <v>244</v>
      </c>
      <c r="E124" s="47">
        <f>E125+E129</f>
        <v>122688.04182</v>
      </c>
      <c r="F124" s="47">
        <f>F125+F129</f>
        <v>38317.248999999996</v>
      </c>
      <c r="G124" s="78">
        <f t="shared" si="2"/>
        <v>31.231445568441462</v>
      </c>
    </row>
    <row r="125" spans="1:7" ht="22.5" customHeight="1">
      <c r="A125" s="55" t="s">
        <v>15</v>
      </c>
      <c r="B125" s="37">
        <v>951</v>
      </c>
      <c r="C125" s="38"/>
      <c r="D125" s="38" t="s">
        <v>244</v>
      </c>
      <c r="E125" s="50">
        <f>E126+E127+E128</f>
        <v>114182</v>
      </c>
      <c r="F125" s="50">
        <f>F126+F127+F128</f>
        <v>31918.738999999998</v>
      </c>
      <c r="G125" s="78">
        <f t="shared" si="2"/>
        <v>27.95426512059694</v>
      </c>
    </row>
    <row r="126" spans="1:7" ht="31.5" customHeight="1">
      <c r="A126" s="75" t="s">
        <v>292</v>
      </c>
      <c r="B126" s="53">
        <v>951</v>
      </c>
      <c r="C126" s="68"/>
      <c r="D126" s="68" t="s">
        <v>293</v>
      </c>
      <c r="E126" s="74">
        <f>432+150</f>
        <v>582</v>
      </c>
      <c r="F126" s="46">
        <v>581.892</v>
      </c>
      <c r="G126" s="78">
        <f t="shared" si="2"/>
        <v>99.98144329896908</v>
      </c>
    </row>
    <row r="127" spans="1:7" ht="34.5" customHeight="1">
      <c r="A127" s="19" t="s">
        <v>269</v>
      </c>
      <c r="B127" s="53">
        <v>951</v>
      </c>
      <c r="C127" s="54"/>
      <c r="D127" s="54" t="s">
        <v>267</v>
      </c>
      <c r="E127" s="52">
        <v>112600</v>
      </c>
      <c r="F127" s="46">
        <v>31086.152</v>
      </c>
      <c r="G127" s="78">
        <f t="shared" si="2"/>
        <v>27.607595026642983</v>
      </c>
    </row>
    <row r="128" spans="1:7" ht="48" customHeight="1">
      <c r="A128" s="19" t="s">
        <v>270</v>
      </c>
      <c r="B128" s="53">
        <v>951</v>
      </c>
      <c r="C128" s="54"/>
      <c r="D128" s="54" t="s">
        <v>268</v>
      </c>
      <c r="E128" s="52">
        <v>1000</v>
      </c>
      <c r="F128" s="46">
        <v>250.695</v>
      </c>
      <c r="G128" s="78">
        <f t="shared" si="2"/>
        <v>25.0695</v>
      </c>
    </row>
    <row r="129" spans="1:7" ht="48" customHeight="1">
      <c r="A129" s="55" t="s">
        <v>17</v>
      </c>
      <c r="B129" s="37">
        <v>953</v>
      </c>
      <c r="C129" s="38"/>
      <c r="D129" s="38" t="s">
        <v>244</v>
      </c>
      <c r="E129" s="50">
        <f>SUM(E130:E134)</f>
        <v>8506.04182</v>
      </c>
      <c r="F129" s="50">
        <f>SUM(F130:F134)</f>
        <v>6398.51</v>
      </c>
      <c r="G129" s="78">
        <f t="shared" si="2"/>
        <v>75.22311946498283</v>
      </c>
    </row>
    <row r="130" spans="1:7" ht="48" customHeight="1">
      <c r="A130" s="19" t="s">
        <v>276</v>
      </c>
      <c r="B130" s="53">
        <v>953</v>
      </c>
      <c r="C130" s="54"/>
      <c r="D130" s="54" t="s">
        <v>271</v>
      </c>
      <c r="E130" s="52">
        <v>385.88622</v>
      </c>
      <c r="F130" s="46">
        <v>369.353</v>
      </c>
      <c r="G130" s="78">
        <f t="shared" si="2"/>
        <v>95.71551946063272</v>
      </c>
    </row>
    <row r="131" spans="1:7" ht="48" customHeight="1">
      <c r="A131" s="19" t="s">
        <v>277</v>
      </c>
      <c r="B131" s="53">
        <v>953</v>
      </c>
      <c r="C131" s="54"/>
      <c r="D131" s="54" t="s">
        <v>272</v>
      </c>
      <c r="E131" s="52">
        <v>14.4196</v>
      </c>
      <c r="F131" s="46">
        <v>11.423</v>
      </c>
      <c r="G131" s="78">
        <f t="shared" si="2"/>
        <v>79.21856362173708</v>
      </c>
    </row>
    <row r="132" spans="1:7" ht="33" customHeight="1">
      <c r="A132" s="19" t="s">
        <v>155</v>
      </c>
      <c r="B132" s="53">
        <v>953</v>
      </c>
      <c r="C132" s="54"/>
      <c r="D132" s="54" t="s">
        <v>273</v>
      </c>
      <c r="E132" s="52">
        <v>2394.88317</v>
      </c>
      <c r="G132" s="78">
        <f t="shared" si="2"/>
        <v>0</v>
      </c>
    </row>
    <row r="133" spans="1:7" ht="33" customHeight="1">
      <c r="A133" s="19" t="s">
        <v>163</v>
      </c>
      <c r="B133" s="53">
        <v>953</v>
      </c>
      <c r="C133" s="54"/>
      <c r="D133" s="54" t="s">
        <v>274</v>
      </c>
      <c r="E133" s="52">
        <v>1690.45323</v>
      </c>
      <c r="F133" s="84">
        <v>1997.334</v>
      </c>
      <c r="G133" s="78">
        <f t="shared" si="2"/>
        <v>118.15375690695684</v>
      </c>
    </row>
    <row r="134" spans="1:7" ht="48" customHeight="1">
      <c r="A134" s="19" t="s">
        <v>154</v>
      </c>
      <c r="B134" s="53">
        <v>953</v>
      </c>
      <c r="C134" s="54"/>
      <c r="D134" s="54" t="s">
        <v>275</v>
      </c>
      <c r="E134" s="52">
        <v>4020.3996</v>
      </c>
      <c r="F134" s="84">
        <v>4020.4</v>
      </c>
      <c r="G134" s="78">
        <f t="shared" si="2"/>
        <v>100.00000994925978</v>
      </c>
    </row>
    <row r="135" spans="1:7" ht="36.75" customHeight="1">
      <c r="A135" s="39" t="s">
        <v>147</v>
      </c>
      <c r="B135" s="12" t="s">
        <v>2</v>
      </c>
      <c r="C135" s="8"/>
      <c r="D135" s="8" t="s">
        <v>122</v>
      </c>
      <c r="E135" s="47">
        <f>E136</f>
        <v>50</v>
      </c>
      <c r="F135" s="47">
        <f>F136</f>
        <v>50</v>
      </c>
      <c r="G135" s="78">
        <f t="shared" si="2"/>
        <v>100</v>
      </c>
    </row>
    <row r="136" spans="1:7" ht="36.75" customHeight="1">
      <c r="A136" s="55" t="s">
        <v>17</v>
      </c>
      <c r="B136" s="37">
        <v>953</v>
      </c>
      <c r="C136" s="38"/>
      <c r="D136" s="38" t="s">
        <v>122</v>
      </c>
      <c r="E136" s="50">
        <f>E137</f>
        <v>50</v>
      </c>
      <c r="F136" s="50">
        <f>F137</f>
        <v>50</v>
      </c>
      <c r="G136" s="78">
        <f t="shared" si="2"/>
        <v>100</v>
      </c>
    </row>
    <row r="137" spans="1:7" ht="35.25" customHeight="1">
      <c r="A137" s="23" t="s">
        <v>80</v>
      </c>
      <c r="B137" s="53">
        <v>953</v>
      </c>
      <c r="C137" s="54"/>
      <c r="D137" s="54" t="s">
        <v>187</v>
      </c>
      <c r="E137" s="52">
        <v>50</v>
      </c>
      <c r="F137" s="46">
        <v>50</v>
      </c>
      <c r="G137" s="78">
        <f t="shared" si="2"/>
        <v>100</v>
      </c>
    </row>
    <row r="138" spans="1:7" ht="29.25" customHeight="1">
      <c r="A138" s="39" t="s">
        <v>148</v>
      </c>
      <c r="B138" s="12">
        <v>951</v>
      </c>
      <c r="C138" s="8"/>
      <c r="D138" s="8" t="s">
        <v>127</v>
      </c>
      <c r="E138" s="47">
        <f>E139</f>
        <v>10168.49373</v>
      </c>
      <c r="F138" s="47">
        <f>F139</f>
        <v>6780.271</v>
      </c>
      <c r="G138" s="78">
        <f aca="true" t="shared" si="3" ref="G138:G202">F138/E138*100</f>
        <v>66.6792071670973</v>
      </c>
    </row>
    <row r="139" spans="1:7" ht="17.25" customHeight="1">
      <c r="A139" s="55" t="s">
        <v>15</v>
      </c>
      <c r="B139" s="37">
        <v>951</v>
      </c>
      <c r="C139" s="38"/>
      <c r="D139" s="38" t="s">
        <v>127</v>
      </c>
      <c r="E139" s="50">
        <f>E140</f>
        <v>10168.49373</v>
      </c>
      <c r="F139" s="50">
        <f>F140</f>
        <v>6780.271</v>
      </c>
      <c r="G139" s="78">
        <f t="shared" si="3"/>
        <v>66.6792071670973</v>
      </c>
    </row>
    <row r="140" spans="1:7" ht="33" customHeight="1">
      <c r="A140" s="19" t="s">
        <v>128</v>
      </c>
      <c r="B140" s="53">
        <v>951</v>
      </c>
      <c r="C140" s="54"/>
      <c r="D140" s="54">
        <v>2400011610</v>
      </c>
      <c r="E140" s="52">
        <v>10168.49373</v>
      </c>
      <c r="F140" s="46">
        <v>6780.271</v>
      </c>
      <c r="G140" s="78">
        <f t="shared" si="3"/>
        <v>66.6792071670973</v>
      </c>
    </row>
    <row r="141" spans="1:7" ht="17.25" customHeight="1">
      <c r="A141" s="39" t="s">
        <v>149</v>
      </c>
      <c r="B141" s="12">
        <v>951</v>
      </c>
      <c r="C141" s="8"/>
      <c r="D141" s="8" t="s">
        <v>129</v>
      </c>
      <c r="E141" s="47">
        <f>E142</f>
        <v>10</v>
      </c>
      <c r="F141" s="47">
        <f>F142</f>
        <v>0</v>
      </c>
      <c r="G141" s="78">
        <f t="shared" si="3"/>
        <v>0</v>
      </c>
    </row>
    <row r="142" spans="1:7" ht="17.25" customHeight="1">
      <c r="A142" s="55" t="s">
        <v>15</v>
      </c>
      <c r="B142" s="37">
        <v>951</v>
      </c>
      <c r="C142" s="38"/>
      <c r="D142" s="38" t="s">
        <v>129</v>
      </c>
      <c r="E142" s="50">
        <f>E143</f>
        <v>10</v>
      </c>
      <c r="F142" s="50">
        <f>F143</f>
        <v>0</v>
      </c>
      <c r="G142" s="78">
        <f t="shared" si="3"/>
        <v>0</v>
      </c>
    </row>
    <row r="143" spans="1:7" ht="36.75" customHeight="1">
      <c r="A143" s="19" t="s">
        <v>128</v>
      </c>
      <c r="B143" s="53">
        <v>951</v>
      </c>
      <c r="C143" s="54"/>
      <c r="D143" s="54" t="s">
        <v>188</v>
      </c>
      <c r="E143" s="52">
        <v>10</v>
      </c>
      <c r="F143" s="52">
        <v>0</v>
      </c>
      <c r="G143" s="78">
        <f t="shared" si="3"/>
        <v>0</v>
      </c>
    </row>
    <row r="144" spans="1:7" ht="17.25" customHeight="1">
      <c r="A144" s="39" t="s">
        <v>150</v>
      </c>
      <c r="B144" s="12">
        <v>951</v>
      </c>
      <c r="C144" s="8"/>
      <c r="D144" s="8" t="s">
        <v>130</v>
      </c>
      <c r="E144" s="47">
        <f>E145</f>
        <v>48004.04</v>
      </c>
      <c r="F144" s="47">
        <f>F145</f>
        <v>26558.058</v>
      </c>
      <c r="G144" s="78">
        <f t="shared" si="3"/>
        <v>55.3246310102233</v>
      </c>
    </row>
    <row r="145" spans="1:7" ht="17.25" customHeight="1">
      <c r="A145" s="55" t="s">
        <v>15</v>
      </c>
      <c r="B145" s="37">
        <v>951</v>
      </c>
      <c r="C145" s="38"/>
      <c r="D145" s="38" t="s">
        <v>130</v>
      </c>
      <c r="E145" s="50">
        <f>E146+E147</f>
        <v>48004.04</v>
      </c>
      <c r="F145" s="50">
        <f>F146+F147</f>
        <v>26558.058</v>
      </c>
      <c r="G145" s="78">
        <f t="shared" si="3"/>
        <v>55.3246310102233</v>
      </c>
    </row>
    <row r="146" spans="1:7" ht="38.25" customHeight="1">
      <c r="A146" s="19" t="s">
        <v>128</v>
      </c>
      <c r="B146" s="53">
        <v>951</v>
      </c>
      <c r="C146" s="54"/>
      <c r="D146" s="54" t="s">
        <v>189</v>
      </c>
      <c r="E146" s="52">
        <f>30046.11-400-150</f>
        <v>29496.11</v>
      </c>
      <c r="F146" s="46">
        <v>18617.75</v>
      </c>
      <c r="G146" s="78">
        <f t="shared" si="3"/>
        <v>63.119340143496885</v>
      </c>
    </row>
    <row r="147" spans="1:7" ht="17.25" customHeight="1">
      <c r="A147" s="19" t="s">
        <v>160</v>
      </c>
      <c r="B147" s="53">
        <v>951</v>
      </c>
      <c r="C147" s="54"/>
      <c r="D147" s="54" t="s">
        <v>211</v>
      </c>
      <c r="E147" s="52">
        <v>18507.93</v>
      </c>
      <c r="F147" s="46">
        <v>7940.308</v>
      </c>
      <c r="G147" s="78">
        <f t="shared" si="3"/>
        <v>42.90219381638033</v>
      </c>
    </row>
    <row r="148" spans="1:7" ht="17.25" customHeight="1">
      <c r="A148" s="34" t="s">
        <v>21</v>
      </c>
      <c r="B148" s="32" t="s">
        <v>2</v>
      </c>
      <c r="C148" s="60"/>
      <c r="D148" s="60" t="s">
        <v>117</v>
      </c>
      <c r="E148" s="85">
        <f>E149+E198</f>
        <v>224763.17723</v>
      </c>
      <c r="F148" s="85">
        <f>F149+F198</f>
        <v>139924.06399999998</v>
      </c>
      <c r="G148" s="78">
        <f t="shared" si="3"/>
        <v>62.25399806339976</v>
      </c>
    </row>
    <row r="149" spans="1:7" ht="17.25" customHeight="1">
      <c r="A149" s="55" t="s">
        <v>15</v>
      </c>
      <c r="B149" s="56">
        <v>951</v>
      </c>
      <c r="C149" s="57"/>
      <c r="D149" s="56" t="s">
        <v>194</v>
      </c>
      <c r="E149" s="48">
        <f>E150+E151+E155+E159+E162+E163+E174+E183+E186+E191+E193+E195+E180+E157+E161+E176+E178+E188</f>
        <v>221039.42954</v>
      </c>
      <c r="F149" s="48">
        <f>F150+F151+F155+F159+F162+F163+F174+F183+F186+F191+F193+F195+F180+F157+F161+F176+F178+F188</f>
        <v>137175.51899999997</v>
      </c>
      <c r="G149" s="78">
        <f t="shared" si="3"/>
        <v>62.05929832766613</v>
      </c>
    </row>
    <row r="150" spans="1:7" ht="18.75" customHeight="1">
      <c r="A150" s="79" t="s">
        <v>22</v>
      </c>
      <c r="B150" s="53">
        <v>951</v>
      </c>
      <c r="C150" s="54"/>
      <c r="D150" s="54" t="s">
        <v>218</v>
      </c>
      <c r="E150" s="52">
        <v>2853.5</v>
      </c>
      <c r="F150" s="46">
        <v>2108.504</v>
      </c>
      <c r="G150" s="78">
        <f t="shared" si="3"/>
        <v>73.89185211144208</v>
      </c>
    </row>
    <row r="151" spans="1:7" ht="35.25" customHeight="1">
      <c r="A151" s="7" t="s">
        <v>4</v>
      </c>
      <c r="B151" s="12">
        <v>951</v>
      </c>
      <c r="C151" s="8"/>
      <c r="D151" s="8" t="s">
        <v>194</v>
      </c>
      <c r="E151" s="47">
        <f>E152+E154+E153</f>
        <v>6606.7</v>
      </c>
      <c r="F151" s="47">
        <f>F152+F154+F153</f>
        <v>4132.982</v>
      </c>
      <c r="G151" s="78">
        <f t="shared" si="3"/>
        <v>62.557434119908585</v>
      </c>
    </row>
    <row r="152" spans="1:7" ht="31.5">
      <c r="A152" s="35" t="s">
        <v>72</v>
      </c>
      <c r="B152" s="36">
        <v>951</v>
      </c>
      <c r="C152" s="21"/>
      <c r="D152" s="21" t="s">
        <v>193</v>
      </c>
      <c r="E152" s="46">
        <v>3677.5</v>
      </c>
      <c r="F152" s="46">
        <v>2036.372</v>
      </c>
      <c r="G152" s="78">
        <f t="shared" si="3"/>
        <v>55.373813732155</v>
      </c>
    </row>
    <row r="153" spans="1:7" ht="15.75">
      <c r="A153" s="19" t="s">
        <v>235</v>
      </c>
      <c r="B153" s="20">
        <v>951</v>
      </c>
      <c r="C153" s="21"/>
      <c r="D153" s="21" t="s">
        <v>236</v>
      </c>
      <c r="E153" s="46">
        <v>2353.2</v>
      </c>
      <c r="F153" s="46">
        <v>1691.61</v>
      </c>
      <c r="G153" s="78">
        <f t="shared" si="3"/>
        <v>71.88551759306476</v>
      </c>
    </row>
    <row r="154" spans="1:7" ht="15.75">
      <c r="A154" s="19" t="s">
        <v>73</v>
      </c>
      <c r="B154" s="20">
        <v>951</v>
      </c>
      <c r="C154" s="21"/>
      <c r="D154" s="21" t="s">
        <v>195</v>
      </c>
      <c r="E154" s="46">
        <v>576</v>
      </c>
      <c r="F154" s="46">
        <v>405</v>
      </c>
      <c r="G154" s="78">
        <f t="shared" si="3"/>
        <v>70.3125</v>
      </c>
    </row>
    <row r="155" spans="1:7" ht="20.25" customHeight="1" outlineLevel="3">
      <c r="A155" s="7" t="s">
        <v>5</v>
      </c>
      <c r="B155" s="12">
        <v>951</v>
      </c>
      <c r="C155" s="8"/>
      <c r="D155" s="8" t="s">
        <v>194</v>
      </c>
      <c r="E155" s="47">
        <f>E156</f>
        <v>11906.3878</v>
      </c>
      <c r="F155" s="47">
        <f>F156</f>
        <v>7426.198</v>
      </c>
      <c r="G155" s="78">
        <f t="shared" si="3"/>
        <v>62.37154479379547</v>
      </c>
    </row>
    <row r="156" spans="1:7" ht="18.75" customHeight="1" outlineLevel="6">
      <c r="A156" s="35" t="s">
        <v>69</v>
      </c>
      <c r="B156" s="20">
        <v>951</v>
      </c>
      <c r="C156" s="21"/>
      <c r="D156" s="21" t="s">
        <v>190</v>
      </c>
      <c r="E156" s="46">
        <v>11906.3878</v>
      </c>
      <c r="F156" s="46">
        <v>7426.198</v>
      </c>
      <c r="G156" s="78">
        <f t="shared" si="3"/>
        <v>62.37154479379547</v>
      </c>
    </row>
    <row r="157" spans="1:7" ht="19.5" customHeight="1" outlineLevel="6">
      <c r="A157" s="7" t="s">
        <v>65</v>
      </c>
      <c r="B157" s="12">
        <v>951</v>
      </c>
      <c r="C157" s="8"/>
      <c r="D157" s="8" t="s">
        <v>194</v>
      </c>
      <c r="E157" s="47">
        <f>E158</f>
        <v>43.27584</v>
      </c>
      <c r="F157" s="47">
        <f>F158</f>
        <v>25.908</v>
      </c>
      <c r="G157" s="78">
        <f t="shared" si="3"/>
        <v>59.86712216331329</v>
      </c>
    </row>
    <row r="158" spans="1:7" ht="19.5" customHeight="1" outlineLevel="6">
      <c r="A158" s="19" t="s">
        <v>66</v>
      </c>
      <c r="B158" s="20">
        <v>951</v>
      </c>
      <c r="C158" s="21"/>
      <c r="D158" s="21" t="s">
        <v>219</v>
      </c>
      <c r="E158" s="46">
        <v>43.27584</v>
      </c>
      <c r="F158" s="46">
        <v>25.908</v>
      </c>
      <c r="G158" s="78">
        <f t="shared" si="3"/>
        <v>59.86712216331329</v>
      </c>
    </row>
    <row r="159" spans="1:7" ht="21" customHeight="1" outlineLevel="6">
      <c r="A159" s="7" t="s">
        <v>6</v>
      </c>
      <c r="B159" s="12">
        <v>951</v>
      </c>
      <c r="C159" s="8"/>
      <c r="D159" s="8" t="s">
        <v>194</v>
      </c>
      <c r="E159" s="47">
        <f>E160</f>
        <v>8868</v>
      </c>
      <c r="F159" s="47">
        <f>F160</f>
        <v>5717.326</v>
      </c>
      <c r="G159" s="78">
        <f t="shared" si="3"/>
        <v>64.4714253495715</v>
      </c>
    </row>
    <row r="160" spans="1:7" ht="37.5" customHeight="1" outlineLevel="3">
      <c r="A160" s="35" t="s">
        <v>70</v>
      </c>
      <c r="B160" s="20">
        <v>951</v>
      </c>
      <c r="C160" s="21"/>
      <c r="D160" s="21" t="s">
        <v>193</v>
      </c>
      <c r="E160" s="46">
        <v>8868</v>
      </c>
      <c r="F160" s="46">
        <v>5717.326</v>
      </c>
      <c r="G160" s="78">
        <f t="shared" si="3"/>
        <v>64.4714253495715</v>
      </c>
    </row>
    <row r="161" spans="1:7" ht="18.75" customHeight="1" outlineLevel="3">
      <c r="A161" s="88" t="s">
        <v>75</v>
      </c>
      <c r="B161" s="53">
        <v>951</v>
      </c>
      <c r="C161" s="54"/>
      <c r="D161" s="54" t="s">
        <v>192</v>
      </c>
      <c r="E161" s="52">
        <v>506.298</v>
      </c>
      <c r="F161" s="46">
        <v>506.298</v>
      </c>
      <c r="G161" s="78">
        <f t="shared" si="3"/>
        <v>100</v>
      </c>
    </row>
    <row r="162" spans="1:7" ht="33" customHeight="1" outlineLevel="3">
      <c r="A162" s="79" t="s">
        <v>23</v>
      </c>
      <c r="B162" s="53">
        <v>951</v>
      </c>
      <c r="C162" s="54"/>
      <c r="D162" s="54" t="s">
        <v>191</v>
      </c>
      <c r="E162" s="52">
        <v>6000</v>
      </c>
      <c r="F162" s="46">
        <v>112.5</v>
      </c>
      <c r="G162" s="78">
        <f t="shared" si="3"/>
        <v>1.875</v>
      </c>
    </row>
    <row r="163" spans="1:7" ht="20.25" customHeight="1" outlineLevel="5">
      <c r="A163" s="7" t="s">
        <v>7</v>
      </c>
      <c r="B163" s="12">
        <v>951</v>
      </c>
      <c r="C163" s="8"/>
      <c r="D163" s="8" t="s">
        <v>194</v>
      </c>
      <c r="E163" s="47">
        <f>SUM(E164:E173)</f>
        <v>111213.99487000002</v>
      </c>
      <c r="F163" s="47">
        <f>SUM(F164:F173)</f>
        <v>61854.021</v>
      </c>
      <c r="G163" s="78">
        <f t="shared" si="3"/>
        <v>55.617120014708796</v>
      </c>
    </row>
    <row r="164" spans="1:7" ht="21.75" customHeight="1" outlineLevel="5">
      <c r="A164" s="19" t="s">
        <v>279</v>
      </c>
      <c r="B164" s="20">
        <v>951</v>
      </c>
      <c r="C164" s="21"/>
      <c r="D164" s="21" t="s">
        <v>278</v>
      </c>
      <c r="E164" s="46">
        <v>460.728</v>
      </c>
      <c r="F164" s="46">
        <v>0</v>
      </c>
      <c r="G164" s="78">
        <f t="shared" si="3"/>
        <v>0</v>
      </c>
    </row>
    <row r="165" spans="1:7" ht="15.75" outlineLevel="4">
      <c r="A165" s="19" t="s">
        <v>8</v>
      </c>
      <c r="B165" s="20">
        <v>951</v>
      </c>
      <c r="C165" s="21"/>
      <c r="D165" s="21" t="s">
        <v>196</v>
      </c>
      <c r="E165" s="46">
        <v>1743.99</v>
      </c>
      <c r="F165" s="46">
        <v>1196.757</v>
      </c>
      <c r="G165" s="78">
        <f t="shared" si="3"/>
        <v>68.62178108819431</v>
      </c>
    </row>
    <row r="166" spans="1:7" ht="31.5" outlineLevel="4">
      <c r="A166" s="35" t="s">
        <v>70</v>
      </c>
      <c r="B166" s="20">
        <v>951</v>
      </c>
      <c r="C166" s="21"/>
      <c r="D166" s="21" t="s">
        <v>193</v>
      </c>
      <c r="E166" s="84">
        <v>33712.20442</v>
      </c>
      <c r="F166" s="46">
        <v>22636.484</v>
      </c>
      <c r="G166" s="78">
        <f t="shared" si="3"/>
        <v>67.14625871979688</v>
      </c>
    </row>
    <row r="167" spans="1:7" ht="31.5" outlineLevel="5">
      <c r="A167" s="19" t="s">
        <v>24</v>
      </c>
      <c r="B167" s="20">
        <v>951</v>
      </c>
      <c r="C167" s="21"/>
      <c r="D167" s="21">
        <v>9999910690</v>
      </c>
      <c r="E167" s="46">
        <v>71250.02</v>
      </c>
      <c r="F167" s="46">
        <v>34798.334</v>
      </c>
      <c r="G167" s="78">
        <f t="shared" si="3"/>
        <v>48.83975330813942</v>
      </c>
    </row>
    <row r="168" spans="1:7" ht="19.5" customHeight="1" outlineLevel="5">
      <c r="A168" s="19" t="s">
        <v>222</v>
      </c>
      <c r="B168" s="20">
        <v>951</v>
      </c>
      <c r="C168" s="21"/>
      <c r="D168" s="21" t="s">
        <v>223</v>
      </c>
      <c r="E168" s="46">
        <v>512.18725</v>
      </c>
      <c r="F168" s="46">
        <v>514.619</v>
      </c>
      <c r="G168" s="78">
        <f t="shared" si="3"/>
        <v>100.4747775349738</v>
      </c>
    </row>
    <row r="169" spans="1:7" ht="19.5" customHeight="1" outlineLevel="4">
      <c r="A169" s="23" t="s">
        <v>25</v>
      </c>
      <c r="B169" s="20">
        <v>951</v>
      </c>
      <c r="C169" s="21"/>
      <c r="D169" s="21" t="s">
        <v>197</v>
      </c>
      <c r="E169" s="84">
        <v>1208.46</v>
      </c>
      <c r="F169" s="46">
        <v>882.117</v>
      </c>
      <c r="G169" s="78">
        <f t="shared" si="3"/>
        <v>72.9951343031627</v>
      </c>
    </row>
    <row r="170" spans="1:7" ht="19.5" customHeight="1" outlineLevel="4">
      <c r="A170" s="23" t="s">
        <v>26</v>
      </c>
      <c r="B170" s="20">
        <v>951</v>
      </c>
      <c r="C170" s="21"/>
      <c r="D170" s="21" t="s">
        <v>198</v>
      </c>
      <c r="E170" s="46">
        <v>794.861</v>
      </c>
      <c r="F170" s="46">
        <v>600.79</v>
      </c>
      <c r="G170" s="78">
        <f t="shared" si="3"/>
        <v>75.58428454786434</v>
      </c>
    </row>
    <row r="171" spans="1:7" ht="31.5" outlineLevel="5">
      <c r="A171" s="23" t="s">
        <v>27</v>
      </c>
      <c r="B171" s="20">
        <v>951</v>
      </c>
      <c r="C171" s="21"/>
      <c r="D171" s="21" t="s">
        <v>199</v>
      </c>
      <c r="E171" s="46">
        <v>791.227</v>
      </c>
      <c r="F171" s="46">
        <v>600.329</v>
      </c>
      <c r="G171" s="78">
        <f t="shared" si="3"/>
        <v>75.87316914109351</v>
      </c>
    </row>
    <row r="172" spans="1:7" ht="47.25" outlineLevel="5">
      <c r="A172" s="87" t="s">
        <v>301</v>
      </c>
      <c r="B172" s="20">
        <v>951</v>
      </c>
      <c r="C172" s="21"/>
      <c r="D172" s="21" t="s">
        <v>302</v>
      </c>
      <c r="E172" s="46">
        <v>0</v>
      </c>
      <c r="F172" s="46">
        <v>108.545</v>
      </c>
      <c r="G172" s="78"/>
    </row>
    <row r="173" spans="1:7" ht="63" outlineLevel="6">
      <c r="A173" s="23" t="s">
        <v>166</v>
      </c>
      <c r="B173" s="20">
        <v>951</v>
      </c>
      <c r="C173" s="21"/>
      <c r="D173" s="21" t="s">
        <v>200</v>
      </c>
      <c r="E173" s="46">
        <v>740.3172</v>
      </c>
      <c r="F173" s="46">
        <v>516.046</v>
      </c>
      <c r="G173" s="78">
        <f t="shared" si="3"/>
        <v>69.70606653472323</v>
      </c>
    </row>
    <row r="174" spans="1:7" ht="47.25" outlineLevel="6">
      <c r="A174" s="7" t="s">
        <v>9</v>
      </c>
      <c r="B174" s="12">
        <v>951</v>
      </c>
      <c r="C174" s="8"/>
      <c r="D174" s="8" t="s">
        <v>194</v>
      </c>
      <c r="E174" s="47">
        <f>E175</f>
        <v>560</v>
      </c>
      <c r="F174" s="47">
        <f>F175</f>
        <v>164.97</v>
      </c>
      <c r="G174" s="78">
        <f t="shared" si="3"/>
        <v>29.458928571428572</v>
      </c>
    </row>
    <row r="175" spans="1:7" ht="45" customHeight="1" outlineLevel="6">
      <c r="A175" s="19" t="s">
        <v>30</v>
      </c>
      <c r="B175" s="20">
        <v>951</v>
      </c>
      <c r="C175" s="21"/>
      <c r="D175" s="21" t="s">
        <v>220</v>
      </c>
      <c r="E175" s="46">
        <v>560</v>
      </c>
      <c r="F175" s="46">
        <v>164.97</v>
      </c>
      <c r="G175" s="78">
        <f t="shared" si="3"/>
        <v>29.458928571428572</v>
      </c>
    </row>
    <row r="176" spans="1:7" ht="18" customHeight="1" outlineLevel="6">
      <c r="A176" s="7" t="s">
        <v>76</v>
      </c>
      <c r="B176" s="12">
        <v>951</v>
      </c>
      <c r="C176" s="8"/>
      <c r="D176" s="8" t="s">
        <v>194</v>
      </c>
      <c r="E176" s="47">
        <f>E177</f>
        <v>426.00537</v>
      </c>
      <c r="F176" s="47">
        <f>F177</f>
        <v>0</v>
      </c>
      <c r="G176" s="78">
        <f t="shared" si="3"/>
        <v>0</v>
      </c>
    </row>
    <row r="177" spans="1:7" ht="33.75" customHeight="1" outlineLevel="4">
      <c r="A177" s="19" t="s">
        <v>77</v>
      </c>
      <c r="B177" s="20">
        <v>951</v>
      </c>
      <c r="C177" s="21"/>
      <c r="D177" s="21" t="s">
        <v>201</v>
      </c>
      <c r="E177" s="46">
        <v>426.00537</v>
      </c>
      <c r="F177" s="46">
        <v>0</v>
      </c>
      <c r="G177" s="78">
        <f t="shared" si="3"/>
        <v>0</v>
      </c>
    </row>
    <row r="178" spans="1:7" ht="21.75" customHeight="1" outlineLevel="6">
      <c r="A178" s="24" t="s">
        <v>152</v>
      </c>
      <c r="B178" s="12">
        <v>951</v>
      </c>
      <c r="C178" s="8"/>
      <c r="D178" s="8" t="s">
        <v>194</v>
      </c>
      <c r="E178" s="47">
        <f>E179</f>
        <v>3.38708</v>
      </c>
      <c r="F178" s="47">
        <f>F179</f>
        <v>0</v>
      </c>
      <c r="G178" s="78">
        <f t="shared" si="3"/>
        <v>0</v>
      </c>
    </row>
    <row r="179" spans="1:7" ht="63" outlineLevel="6">
      <c r="A179" s="19" t="s">
        <v>153</v>
      </c>
      <c r="B179" s="20">
        <v>951</v>
      </c>
      <c r="C179" s="21"/>
      <c r="D179" s="21" t="s">
        <v>202</v>
      </c>
      <c r="E179" s="46">
        <v>3.38708</v>
      </c>
      <c r="F179" s="46">
        <v>0</v>
      </c>
      <c r="G179" s="78">
        <f t="shared" si="3"/>
        <v>0</v>
      </c>
    </row>
    <row r="180" spans="1:7" ht="15.75" outlineLevel="6">
      <c r="A180" s="7" t="s">
        <v>58</v>
      </c>
      <c r="B180" s="12">
        <v>951</v>
      </c>
      <c r="C180" s="8"/>
      <c r="D180" s="8" t="s">
        <v>194</v>
      </c>
      <c r="E180" s="47">
        <f>E181+E182</f>
        <v>1370.70872</v>
      </c>
      <c r="F180" s="47">
        <f>F181+F182</f>
        <v>1089.601</v>
      </c>
      <c r="G180" s="78">
        <f t="shared" si="3"/>
        <v>79.49179749874212</v>
      </c>
    </row>
    <row r="181" spans="1:7" ht="47.25" outlineLevel="6">
      <c r="A181" s="23" t="s">
        <v>59</v>
      </c>
      <c r="B181" s="20">
        <v>951</v>
      </c>
      <c r="C181" s="21"/>
      <c r="D181" s="21" t="s">
        <v>203</v>
      </c>
      <c r="E181" s="46">
        <v>0.70872</v>
      </c>
      <c r="F181" s="46">
        <v>0.354</v>
      </c>
      <c r="G181" s="78">
        <f t="shared" si="3"/>
        <v>49.949204199119535</v>
      </c>
    </row>
    <row r="182" spans="1:7" ht="22.5" customHeight="1" outlineLevel="5">
      <c r="A182" s="19" t="s">
        <v>78</v>
      </c>
      <c r="B182" s="20">
        <v>951</v>
      </c>
      <c r="C182" s="21"/>
      <c r="D182" s="21" t="s">
        <v>204</v>
      </c>
      <c r="E182" s="46">
        <v>1370</v>
      </c>
      <c r="F182" s="46">
        <v>1089.247</v>
      </c>
      <c r="G182" s="78">
        <f t="shared" si="3"/>
        <v>79.50708029197081</v>
      </c>
    </row>
    <row r="183" spans="1:7" ht="20.25" customHeight="1" outlineLevel="5">
      <c r="A183" s="7" t="s">
        <v>10</v>
      </c>
      <c r="B183" s="12">
        <v>951</v>
      </c>
      <c r="C183" s="8"/>
      <c r="D183" s="8" t="s">
        <v>194</v>
      </c>
      <c r="E183" s="47">
        <f>E184+E185</f>
        <v>6131.102</v>
      </c>
      <c r="F183" s="47">
        <f>F184+F185</f>
        <v>4176.552</v>
      </c>
      <c r="G183" s="78">
        <f t="shared" si="3"/>
        <v>68.1207391428164</v>
      </c>
    </row>
    <row r="184" spans="1:7" ht="20.25" customHeight="1" outlineLevel="5">
      <c r="A184" s="35" t="s">
        <v>69</v>
      </c>
      <c r="B184" s="36">
        <v>951</v>
      </c>
      <c r="C184" s="21"/>
      <c r="D184" s="21" t="s">
        <v>193</v>
      </c>
      <c r="E184" s="46">
        <v>3332.33</v>
      </c>
      <c r="F184" s="46">
        <v>2266.84</v>
      </c>
      <c r="G184" s="78">
        <f t="shared" si="3"/>
        <v>68.02567572839425</v>
      </c>
    </row>
    <row r="185" spans="1:7" ht="45.75" customHeight="1" outlineLevel="5">
      <c r="A185" s="35" t="s">
        <v>205</v>
      </c>
      <c r="B185" s="36">
        <v>951</v>
      </c>
      <c r="C185" s="21"/>
      <c r="D185" s="21" t="s">
        <v>206</v>
      </c>
      <c r="E185" s="46">
        <v>2798.772</v>
      </c>
      <c r="F185" s="46">
        <v>1909.712</v>
      </c>
      <c r="G185" s="78">
        <f t="shared" si="3"/>
        <v>68.23392545016172</v>
      </c>
    </row>
    <row r="186" spans="1:7" ht="20.25" customHeight="1" outlineLevel="5">
      <c r="A186" s="7" t="s">
        <v>11</v>
      </c>
      <c r="B186" s="12">
        <v>951</v>
      </c>
      <c r="C186" s="8"/>
      <c r="D186" s="8" t="s">
        <v>194</v>
      </c>
      <c r="E186" s="47">
        <f>E187</f>
        <v>776</v>
      </c>
      <c r="F186" s="47">
        <f>F187</f>
        <v>533.723</v>
      </c>
      <c r="G186" s="78">
        <f t="shared" si="3"/>
        <v>68.77873711340206</v>
      </c>
    </row>
    <row r="187" spans="1:7" ht="37.5" customHeight="1" outlineLevel="5">
      <c r="A187" s="19" t="s">
        <v>40</v>
      </c>
      <c r="B187" s="20">
        <v>951</v>
      </c>
      <c r="C187" s="21"/>
      <c r="D187" s="21" t="s">
        <v>119</v>
      </c>
      <c r="E187" s="46">
        <v>776</v>
      </c>
      <c r="F187" s="46">
        <v>533.723</v>
      </c>
      <c r="G187" s="78">
        <f t="shared" si="3"/>
        <v>68.77873711340206</v>
      </c>
    </row>
    <row r="188" spans="1:7" ht="15.75" outlineLevel="6">
      <c r="A188" s="7" t="s">
        <v>12</v>
      </c>
      <c r="B188" s="12">
        <v>951</v>
      </c>
      <c r="C188" s="8"/>
      <c r="D188" s="8" t="s">
        <v>194</v>
      </c>
      <c r="E188" s="47">
        <f>E189+E190</f>
        <v>29034.42386</v>
      </c>
      <c r="F188" s="47">
        <f>F189+F190</f>
        <v>23136.179</v>
      </c>
      <c r="G188" s="78">
        <f t="shared" si="3"/>
        <v>79.68533872605661</v>
      </c>
    </row>
    <row r="189" spans="1:7" ht="47.25" outlineLevel="6">
      <c r="A189" s="19" t="s">
        <v>212</v>
      </c>
      <c r="B189" s="20">
        <v>951</v>
      </c>
      <c r="C189" s="21"/>
      <c r="D189" s="21" t="s">
        <v>215</v>
      </c>
      <c r="E189" s="46">
        <v>881.24991</v>
      </c>
      <c r="F189" s="46">
        <v>134.923</v>
      </c>
      <c r="G189" s="78">
        <f t="shared" si="3"/>
        <v>15.31041291113437</v>
      </c>
    </row>
    <row r="190" spans="1:7" ht="63" outlineLevel="6">
      <c r="A190" s="19" t="s">
        <v>213</v>
      </c>
      <c r="B190" s="20">
        <v>951</v>
      </c>
      <c r="C190" s="21"/>
      <c r="D190" s="21" t="s">
        <v>214</v>
      </c>
      <c r="E190" s="46">
        <v>28153.17395</v>
      </c>
      <c r="F190" s="46">
        <v>23001.256</v>
      </c>
      <c r="G190" s="78">
        <f t="shared" si="3"/>
        <v>81.70040095958701</v>
      </c>
    </row>
    <row r="191" spans="1:7" ht="31.5" outlineLevel="6">
      <c r="A191" s="24" t="s">
        <v>13</v>
      </c>
      <c r="B191" s="12">
        <v>951</v>
      </c>
      <c r="C191" s="8"/>
      <c r="D191" s="8" t="s">
        <v>194</v>
      </c>
      <c r="E191" s="47">
        <f>E192</f>
        <v>4145.3</v>
      </c>
      <c r="F191" s="47">
        <f>F192</f>
        <v>3245</v>
      </c>
      <c r="G191" s="78">
        <f t="shared" si="3"/>
        <v>78.28142715846862</v>
      </c>
    </row>
    <row r="192" spans="1:7" ht="31.5" outlineLevel="6">
      <c r="A192" s="23" t="s">
        <v>43</v>
      </c>
      <c r="B192" s="20">
        <v>951</v>
      </c>
      <c r="C192" s="21"/>
      <c r="D192" s="21" t="s">
        <v>207</v>
      </c>
      <c r="E192" s="46">
        <v>4145.3</v>
      </c>
      <c r="F192" s="46">
        <v>3245</v>
      </c>
      <c r="G192" s="78">
        <f t="shared" si="3"/>
        <v>78.28142715846862</v>
      </c>
    </row>
    <row r="193" spans="1:7" ht="15.75" outlineLevel="6">
      <c r="A193" s="7" t="s">
        <v>44</v>
      </c>
      <c r="B193" s="12">
        <v>951</v>
      </c>
      <c r="C193" s="8"/>
      <c r="D193" s="8" t="s">
        <v>194</v>
      </c>
      <c r="E193" s="47">
        <f>E194</f>
        <v>0</v>
      </c>
      <c r="F193" s="47">
        <f>F194</f>
        <v>0</v>
      </c>
      <c r="G193" s="78">
        <v>0</v>
      </c>
    </row>
    <row r="194" spans="1:7" ht="31.5" outlineLevel="6">
      <c r="A194" s="19" t="s">
        <v>45</v>
      </c>
      <c r="B194" s="20">
        <v>951</v>
      </c>
      <c r="C194" s="21"/>
      <c r="D194" s="21" t="s">
        <v>208</v>
      </c>
      <c r="E194" s="46">
        <v>0</v>
      </c>
      <c r="F194" s="46">
        <v>0</v>
      </c>
      <c r="G194" s="78">
        <v>0</v>
      </c>
    </row>
    <row r="195" spans="1:7" ht="18.75" customHeight="1" outlineLevel="6">
      <c r="A195" s="24" t="s">
        <v>18</v>
      </c>
      <c r="B195" s="12">
        <v>951</v>
      </c>
      <c r="C195" s="8"/>
      <c r="D195" s="8" t="s">
        <v>194</v>
      </c>
      <c r="E195" s="47">
        <f>E196+E197</f>
        <v>30594.345999999998</v>
      </c>
      <c r="F195" s="47">
        <f>F196+F197</f>
        <v>22945.757</v>
      </c>
      <c r="G195" s="78">
        <f t="shared" si="3"/>
        <v>74.99999182855552</v>
      </c>
    </row>
    <row r="196" spans="1:7" ht="32.25" customHeight="1" outlineLevel="6">
      <c r="A196" s="19" t="s">
        <v>46</v>
      </c>
      <c r="B196" s="20">
        <v>951</v>
      </c>
      <c r="C196" s="21"/>
      <c r="D196" s="21">
        <v>9999910650</v>
      </c>
      <c r="E196" s="46">
        <v>8153.65</v>
      </c>
      <c r="F196" s="46">
        <v>6115.235</v>
      </c>
      <c r="G196" s="78">
        <f t="shared" si="3"/>
        <v>74.99996933888504</v>
      </c>
    </row>
    <row r="197" spans="1:7" ht="18" customHeight="1" outlineLevel="6">
      <c r="A197" s="19" t="s">
        <v>131</v>
      </c>
      <c r="B197" s="20">
        <v>951</v>
      </c>
      <c r="C197" s="21"/>
      <c r="D197" s="21">
        <v>9999993110</v>
      </c>
      <c r="E197" s="46">
        <v>22440.696</v>
      </c>
      <c r="F197" s="46">
        <v>16830.522</v>
      </c>
      <c r="G197" s="78">
        <f t="shared" si="3"/>
        <v>75</v>
      </c>
    </row>
    <row r="198" spans="1:7" ht="25.5" outlineLevel="6">
      <c r="A198" s="55" t="s">
        <v>17</v>
      </c>
      <c r="B198" s="56" t="s">
        <v>16</v>
      </c>
      <c r="C198" s="57"/>
      <c r="D198" s="56" t="s">
        <v>221</v>
      </c>
      <c r="E198" s="58">
        <f>E199+E201+E203+E205</f>
        <v>3723.74769</v>
      </c>
      <c r="F198" s="58">
        <f>F199+F201+F203+F205</f>
        <v>2748.545</v>
      </c>
      <c r="G198" s="78">
        <f t="shared" si="3"/>
        <v>73.8112576042981</v>
      </c>
    </row>
    <row r="199" spans="1:7" ht="15.75" outlineLevel="6">
      <c r="A199" s="69" t="s">
        <v>284</v>
      </c>
      <c r="B199" s="70" t="s">
        <v>16</v>
      </c>
      <c r="C199" s="71"/>
      <c r="D199" s="70" t="s">
        <v>194</v>
      </c>
      <c r="E199" s="72">
        <f>E200</f>
        <v>60.46363</v>
      </c>
      <c r="F199" s="72">
        <f>F200</f>
        <v>60.464</v>
      </c>
      <c r="G199" s="78">
        <f t="shared" si="3"/>
        <v>100.00061193811882</v>
      </c>
    </row>
    <row r="200" spans="1:7" ht="15.75" outlineLevel="6">
      <c r="A200" s="19" t="s">
        <v>285</v>
      </c>
      <c r="B200" s="64" t="s">
        <v>16</v>
      </c>
      <c r="C200" s="65"/>
      <c r="D200" s="64" t="s">
        <v>286</v>
      </c>
      <c r="E200" s="66">
        <v>60.46363</v>
      </c>
      <c r="F200" s="46">
        <v>60.464</v>
      </c>
      <c r="G200" s="78">
        <f t="shared" si="3"/>
        <v>100.00061193811882</v>
      </c>
    </row>
    <row r="201" spans="1:7" ht="15.75" outlineLevel="6">
      <c r="A201" s="69" t="s">
        <v>287</v>
      </c>
      <c r="B201" s="70" t="s">
        <v>16</v>
      </c>
      <c r="C201" s="71"/>
      <c r="D201" s="70" t="s">
        <v>194</v>
      </c>
      <c r="E201" s="72">
        <f>E202</f>
        <v>354.47108</v>
      </c>
      <c r="F201" s="72">
        <f>F202</f>
        <v>354.471</v>
      </c>
      <c r="G201" s="78">
        <f t="shared" si="3"/>
        <v>99.99997743116307</v>
      </c>
    </row>
    <row r="202" spans="1:7" ht="15.75" outlineLevel="6">
      <c r="A202" s="19" t="s">
        <v>285</v>
      </c>
      <c r="B202" s="64" t="s">
        <v>16</v>
      </c>
      <c r="C202" s="65"/>
      <c r="D202" s="64" t="s">
        <v>286</v>
      </c>
      <c r="E202" s="66">
        <v>354.47108</v>
      </c>
      <c r="F202" s="46">
        <v>354.471</v>
      </c>
      <c r="G202" s="78">
        <f t="shared" si="3"/>
        <v>99.99997743116307</v>
      </c>
    </row>
    <row r="203" spans="1:7" ht="15.75" outlineLevel="6">
      <c r="A203" s="69" t="s">
        <v>288</v>
      </c>
      <c r="B203" s="70" t="s">
        <v>16</v>
      </c>
      <c r="C203" s="71"/>
      <c r="D203" s="70" t="s">
        <v>194</v>
      </c>
      <c r="E203" s="72">
        <f>E204</f>
        <v>86.27498</v>
      </c>
      <c r="F203" s="72">
        <f>F204</f>
        <v>86.275</v>
      </c>
      <c r="G203" s="78">
        <f>F203/E203*100</f>
        <v>100.00002318169186</v>
      </c>
    </row>
    <row r="204" spans="1:7" ht="15.75" outlineLevel="6">
      <c r="A204" s="19" t="s">
        <v>285</v>
      </c>
      <c r="B204" s="64" t="s">
        <v>16</v>
      </c>
      <c r="C204" s="65"/>
      <c r="D204" s="64" t="s">
        <v>286</v>
      </c>
      <c r="E204" s="66">
        <v>86.27498</v>
      </c>
      <c r="F204" s="46">
        <v>86.275</v>
      </c>
      <c r="G204" s="78">
        <f>F204/E204*100</f>
        <v>100.00002318169186</v>
      </c>
    </row>
    <row r="205" spans="1:7" ht="22.5" customHeight="1" outlineLevel="6">
      <c r="A205" s="7" t="s">
        <v>12</v>
      </c>
      <c r="B205" s="12">
        <v>953</v>
      </c>
      <c r="C205" s="8"/>
      <c r="D205" s="8" t="s">
        <v>118</v>
      </c>
      <c r="E205" s="47">
        <f>E206</f>
        <v>3222.538</v>
      </c>
      <c r="F205" s="47">
        <f>F206</f>
        <v>2247.335</v>
      </c>
      <c r="G205" s="78">
        <f>F205/E205*100</f>
        <v>69.7380449819366</v>
      </c>
    </row>
    <row r="206" spans="1:7" ht="33.75" customHeight="1" outlineLevel="6">
      <c r="A206" s="23" t="s">
        <v>55</v>
      </c>
      <c r="B206" s="20">
        <v>953</v>
      </c>
      <c r="C206" s="21"/>
      <c r="D206" s="21" t="s">
        <v>209</v>
      </c>
      <c r="E206" s="46">
        <v>3222.538</v>
      </c>
      <c r="F206" s="46">
        <v>2247.335</v>
      </c>
      <c r="G206" s="78">
        <f>F206/E206*100</f>
        <v>69.7380449819366</v>
      </c>
    </row>
    <row r="207" spans="1:7" ht="18.75" outlineLevel="6">
      <c r="A207" s="16" t="s">
        <v>3</v>
      </c>
      <c r="B207" s="16"/>
      <c r="C207" s="16"/>
      <c r="D207" s="16"/>
      <c r="E207" s="86">
        <f>E9+E148</f>
        <v>1292843.43719</v>
      </c>
      <c r="F207" s="86">
        <f>F9+F148-0.001</f>
        <v>825921.2689999999</v>
      </c>
      <c r="G207" s="78">
        <f>F207/E207*100</f>
        <v>63.88409031144118</v>
      </c>
    </row>
    <row r="208" spans="1:5" ht="12.75" outlineLevel="6">
      <c r="A208" s="1"/>
      <c r="B208" s="15"/>
      <c r="C208" s="1"/>
      <c r="D208" s="1"/>
      <c r="E208" s="1"/>
    </row>
    <row r="209" spans="1:7" ht="12.75" outlineLevel="6">
      <c r="A209" s="3"/>
      <c r="B209" s="3"/>
      <c r="C209" s="3"/>
      <c r="D209" s="3"/>
      <c r="E209" s="73">
        <v>1259594.1471700002</v>
      </c>
      <c r="F209" s="73"/>
      <c r="G209" s="73"/>
    </row>
    <row r="210" ht="49.5" customHeight="1" outlineLevel="6">
      <c r="E210" s="61"/>
    </row>
    <row r="211" spans="5:7" ht="12.75">
      <c r="E211" s="67">
        <f>E207-E209</f>
        <v>33249.290019999724</v>
      </c>
      <c r="F211" s="67"/>
      <c r="G211" s="67"/>
    </row>
  </sheetData>
  <sheetProtection/>
  <autoFilter ref="A8:E207"/>
  <mergeCells count="5">
    <mergeCell ref="A6:G6"/>
    <mergeCell ref="A5:G5"/>
    <mergeCell ref="E1:G1"/>
    <mergeCell ref="E2:G2"/>
    <mergeCell ref="E3:G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SVETL</cp:lastModifiedBy>
  <cp:lastPrinted>2021-11-29T03:53:35Z</cp:lastPrinted>
  <dcterms:created xsi:type="dcterms:W3CDTF">2008-11-11T04:53:42Z</dcterms:created>
  <dcterms:modified xsi:type="dcterms:W3CDTF">2021-11-29T03:54:51Z</dcterms:modified>
  <cp:category/>
  <cp:version/>
  <cp:contentType/>
  <cp:contentStatus/>
</cp:coreProperties>
</file>